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codeName="ThisWorkbook"/>
  <mc:AlternateContent xmlns:mc="http://schemas.openxmlformats.org/markup-compatibility/2006">
    <mc:Choice Requires="x15">
      <x15ac:absPath xmlns:x15ac="http://schemas.microsoft.com/office/spreadsheetml/2010/11/ac" url="/Users/hercules/Downloads/"/>
    </mc:Choice>
  </mc:AlternateContent>
  <xr:revisionPtr revIDLastSave="0" documentId="13_ncr:1_{1B376A8D-3F50-0B4A-A217-AB2DD6449FBC}" xr6:coauthVersionLast="37" xr6:coauthVersionMax="37" xr10:uidLastSave="{00000000-0000-0000-0000-000000000000}"/>
  <bookViews>
    <workbookView xWindow="0" yWindow="460" windowWidth="28800" windowHeight="16240" xr2:uid="{00000000-000D-0000-FFFF-FFFF00000000}"/>
  </bookViews>
  <sheets>
    <sheet name="GanttChart" sheetId="9" r:id="rId1"/>
  </sheets>
  <definedNames>
    <definedName name="prevWBS" localSheetId="0">GanttChart!$A1048576</definedName>
    <definedName name="_xlnm.Print_Area" localSheetId="0">GanttChart!$A$1:$BN$43</definedName>
    <definedName name="_xlnm.Print_Titles" localSheetId="0">GanttChart!$4:$7</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79021"/>
</workbook>
</file>

<file path=xl/calcChain.xml><?xml version="1.0" encoding="utf-8"?>
<calcChain xmlns="http://schemas.openxmlformats.org/spreadsheetml/2006/main">
  <c r="F41" i="9" l="1"/>
  <c r="F40" i="9" l="1"/>
  <c r="A25" i="9" l="1"/>
  <c r="F25" i="9"/>
  <c r="I25" i="9" s="1"/>
  <c r="F31" i="9" l="1"/>
  <c r="I31" i="9" s="1"/>
  <c r="F29" i="9"/>
  <c r="I29" i="9" s="1"/>
  <c r="F30" i="9"/>
  <c r="I30" i="9" s="1"/>
  <c r="F22" i="9"/>
  <c r="I22" i="9" s="1"/>
  <c r="F21" i="9"/>
  <c r="I21" i="9" s="1"/>
  <c r="F20" i="9"/>
  <c r="I20" i="9" s="1"/>
  <c r="F28" i="9"/>
  <c r="I28" i="9" s="1"/>
  <c r="F17" i="9"/>
  <c r="I17" i="9" s="1"/>
  <c r="F16" i="9"/>
  <c r="I16" i="9" s="1"/>
  <c r="F15" i="9"/>
  <c r="F10" i="9"/>
  <c r="I10" i="9" s="1"/>
  <c r="F14" i="9"/>
  <c r="I14" i="9" s="1"/>
  <c r="F9" i="9"/>
  <c r="F27" i="9" l="1"/>
  <c r="F26" i="9"/>
  <c r="F24" i="9"/>
  <c r="F36" i="9"/>
  <c r="F35" i="9"/>
  <c r="F34" i="9"/>
  <c r="F33" i="9"/>
  <c r="F38" i="9"/>
  <c r="F39" i="9" l="1"/>
  <c r="F11" i="9" l="1"/>
  <c r="K6" i="9"/>
  <c r="F12" i="9" l="1"/>
  <c r="F18" i="9"/>
  <c r="K7" i="9"/>
  <c r="K4" i="9"/>
  <c r="A8" i="9"/>
  <c r="F13" i="9" l="1"/>
  <c r="L6" i="9"/>
  <c r="I34" i="9" l="1"/>
  <c r="I33" i="9"/>
  <c r="I39" i="9"/>
  <c r="I24" i="9"/>
  <c r="I9" i="9"/>
  <c r="I38" i="9"/>
  <c r="M6" i="9"/>
  <c r="I26" i="9"/>
  <c r="I35" i="9" l="1"/>
  <c r="I27" i="9"/>
  <c r="N6" i="9"/>
  <c r="I40" i="9"/>
  <c r="I41" i="9" l="1"/>
  <c r="I12" i="9"/>
  <c r="I13" i="9"/>
  <c r="O6" i="9"/>
  <c r="F19" i="9"/>
  <c r="K5" i="9"/>
  <c r="I36" i="9" l="1"/>
  <c r="I11" i="9"/>
  <c r="I15" i="9"/>
  <c r="I18" i="9"/>
  <c r="I19" i="9"/>
  <c r="P6" i="9"/>
  <c r="L7" i="9"/>
  <c r="Q6" i="9" l="1"/>
  <c r="M7" i="9"/>
  <c r="R6" i="9" l="1"/>
  <c r="N7" i="9"/>
  <c r="S6" i="9" l="1"/>
  <c r="O7" i="9"/>
  <c r="T6" i="9" l="1"/>
  <c r="U6" i="9" s="1"/>
  <c r="P7" i="9"/>
  <c r="V6" i="9" l="1"/>
  <c r="U7" i="9"/>
  <c r="Q7" i="9"/>
  <c r="V7" i="9" l="1"/>
  <c r="W6" i="9"/>
  <c r="W7" i="9" s="1"/>
  <c r="R7" i="9"/>
  <c r="R5" i="9"/>
  <c r="R4" i="9"/>
  <c r="S7" i="9" l="1"/>
  <c r="X6" i="9" l="1"/>
  <c r="T7" i="9"/>
  <c r="Y6" i="9" l="1"/>
  <c r="Z6" i="9" l="1"/>
  <c r="AA6" i="9" l="1"/>
  <c r="X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l="1"/>
  <c r="A12" i="9" s="1"/>
  <c r="A13" i="9" s="1"/>
  <c r="A14" i="9" l="1"/>
  <c r="A15" i="9" l="1"/>
  <c r="A16" i="9" l="1"/>
  <c r="A17" i="9" s="1"/>
  <c r="A18" i="9" s="1"/>
  <c r="A19" i="9" s="1"/>
  <c r="A20" i="9" l="1"/>
  <c r="A21" i="9" s="1"/>
  <c r="A22" i="9" l="1"/>
  <c r="A23" i="9" s="1"/>
  <c r="A24" i="9" s="1"/>
  <c r="A26" i="9" s="1"/>
  <c r="A27" i="9" s="1"/>
  <c r="A28" i="9" s="1"/>
  <c r="A29" i="9" s="1"/>
  <c r="A30" i="9" l="1"/>
  <c r="A31" i="9" l="1"/>
  <c r="A32" i="9" s="1"/>
  <c r="A33" i="9" s="1"/>
  <c r="A34" i="9" s="1"/>
  <c r="A35" i="9" s="1"/>
  <c r="A36" i="9" s="1"/>
  <c r="A37" i="9" s="1"/>
  <c r="A38" i="9" s="1"/>
  <c r="A39" i="9" s="1"/>
  <c r="A40" i="9" s="1"/>
  <c r="A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<sst xmlns="http://schemas.openxmlformats.org/spreadsheetml/2006/main" count="89" uniqueCount="64">
  <si>
    <t>WBS</t>
  </si>
  <si>
    <t>TASK</t>
  </si>
  <si>
    <t>LEAD</t>
  </si>
  <si>
    <t>START</t>
  </si>
  <si>
    <t>END</t>
  </si>
  <si>
    <t>DAYS</t>
  </si>
  <si>
    <t>% DONE</t>
  </si>
  <si>
    <t>WORK DAYS</t>
  </si>
  <si>
    <t>PREDECESSOR</t>
  </si>
  <si>
    <t>Display Week</t>
  </si>
  <si>
    <t>Project Lead</t>
  </si>
  <si>
    <t>Project Start Date</t>
  </si>
  <si>
    <t>GeoSAT01 Project Schedule</t>
  </si>
  <si>
    <t>ASPiRE UoWM</t>
  </si>
  <si>
    <t>ANDREW MANITSAS</t>
  </si>
  <si>
    <t>PRIMARY MISSION</t>
  </si>
  <si>
    <t>SECONDARY MISSION</t>
  </si>
  <si>
    <t>ΑΜ</t>
  </si>
  <si>
    <t>Έρευνα Υλοποίησης</t>
  </si>
  <si>
    <t>WT: Whole Team</t>
  </si>
  <si>
    <t>AM: Andrew Manitsas</t>
  </si>
  <si>
    <t>OB: Orfeas Batzilis</t>
  </si>
  <si>
    <t>MA: Maria Avlastimidou</t>
  </si>
  <si>
    <t>HB: Hercules Blatsoukas</t>
  </si>
  <si>
    <t>MD: Markos Delaportas</t>
  </si>
  <si>
    <t>WT</t>
  </si>
  <si>
    <t>Έρευνα Αγοράς &amp; Αγορά</t>
  </si>
  <si>
    <t>Συγγραφή Κώδικα Rasberry</t>
  </si>
  <si>
    <t>Συγγραφή Κώδικα</t>
  </si>
  <si>
    <t>Σταθμός Εδάφους</t>
  </si>
  <si>
    <t>MA</t>
  </si>
  <si>
    <t>MA &amp; MD</t>
  </si>
  <si>
    <t>Κατασκευή</t>
  </si>
  <si>
    <t>LANDING MECHANISM</t>
  </si>
  <si>
    <t>Οργάνωση Δομής Ομάδας</t>
  </si>
  <si>
    <t>MM: Maria Metaxa</t>
  </si>
  <si>
    <t>ΤT: Τasos Thomaidis</t>
  </si>
  <si>
    <t>ΚT: Katerina Trifonidou</t>
  </si>
  <si>
    <t>ΑΤ: Anastasia Tzika</t>
  </si>
  <si>
    <t>TT</t>
  </si>
  <si>
    <t>Ηλεκτρολογικό</t>
  </si>
  <si>
    <t>Σχέδια Κατασκευής</t>
  </si>
  <si>
    <t>Μηχανολογικό</t>
  </si>
  <si>
    <t>Flow Chart</t>
  </si>
  <si>
    <t>AM</t>
  </si>
  <si>
    <t>Ηλεκτρολογική</t>
  </si>
  <si>
    <t>Μηχανολογική</t>
  </si>
  <si>
    <t>Δοκιμές</t>
  </si>
  <si>
    <t>MD</t>
  </si>
  <si>
    <t>ΑΜ &amp; MD</t>
  </si>
  <si>
    <t>PROMOTION</t>
  </si>
  <si>
    <t>TT &amp;  MD</t>
  </si>
  <si>
    <t>Ηλεκτρολογική Κατασκευή</t>
  </si>
  <si>
    <t>Ηλεκτρολογικό Σχέδιο</t>
  </si>
  <si>
    <t>Facebook Page</t>
  </si>
  <si>
    <t>Instagram Page</t>
  </si>
  <si>
    <t>LinkedIn Page</t>
  </si>
  <si>
    <t>Website</t>
  </si>
  <si>
    <t>Επιστημονική Έρευνα</t>
  </si>
  <si>
    <t>OB</t>
  </si>
  <si>
    <t>KT</t>
  </si>
  <si>
    <t>IB</t>
  </si>
  <si>
    <t>IB &amp; MM</t>
  </si>
  <si>
    <t>CanSat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</si>
</sst>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65" x14ac:knownFonts="1">
    <font>
      <sz val="10"/>
      <name val="Arial"/>
    </font>
    <font>
      <sz val="10"/>
      <name val="Arial"/>
      <family val="2"/>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12"/>
      <name val="Arial"/>
      <family val="2"/>
      <scheme val="minor"/>
    </font>
    <font>
      <sz val="10"/>
      <name val="Arial"/>
      <family val="1"/>
      <scheme val="minor"/>
    </font>
    <font>
      <sz val="9"/>
      <name val="Arial"/>
      <family val="1"/>
      <scheme val="minor"/>
    </font>
    <font>
      <sz val="8"/>
      <name val="Arial"/>
      <family val="1"/>
      <scheme val="minor"/>
    </font>
    <font>
      <b/>
      <sz val="11"/>
      <name val="Arial"/>
      <family val="1"/>
      <scheme val="minor"/>
    </font>
    <font>
      <sz val="9"/>
      <color rgb="FF000000"/>
      <name val="Arial"/>
      <family val="1"/>
      <scheme val="minor"/>
    </font>
    <font>
      <i/>
      <sz val="9"/>
      <name val="Arial"/>
      <family val="1"/>
      <scheme val="minor"/>
    </font>
    <font>
      <b/>
      <sz val="14"/>
      <color theme="4" tint="-0.499984740745262"/>
      <name val="Arial"/>
      <family val="2"/>
      <scheme val="minor"/>
    </font>
    <font>
      <b/>
      <sz val="10"/>
      <color theme="4" tint="-0.249977111117893"/>
      <name val="Arial"/>
      <family val="2"/>
      <scheme val="minor"/>
    </font>
    <font>
      <b/>
      <sz val="14"/>
      <color theme="0"/>
      <name val="Arial"/>
      <family val="2"/>
      <scheme val="minor"/>
    </font>
    <font>
      <b/>
      <sz val="10"/>
      <color theme="0"/>
      <name val="Arial"/>
      <family val="2"/>
      <scheme val="minor"/>
    </font>
    <font>
      <b/>
      <i/>
      <sz val="8"/>
      <color theme="0"/>
      <name val="Arial"/>
      <family val="2"/>
      <scheme val="minor"/>
    </font>
    <font>
      <sz val="12"/>
      <color theme="4" tint="-0.499984740745262"/>
      <name val="Arial"/>
      <family val="2"/>
      <scheme val="minor"/>
    </font>
    <font>
      <b/>
      <sz val="8"/>
      <color theme="0"/>
      <name val="Arial"/>
      <family val="2"/>
      <scheme val="minor"/>
    </font>
    <font>
      <b/>
      <sz val="8"/>
      <color theme="4"/>
      <name val="Arial"/>
      <family val="2"/>
      <scheme val="minor"/>
    </font>
    <font>
      <sz val="8"/>
      <color theme="0"/>
      <name val="Arial"/>
      <family val="2"/>
      <scheme val="minor"/>
    </font>
    <font>
      <b/>
      <sz val="9"/>
      <color theme="4" tint="-0.249977111117893"/>
      <name val="Arial"/>
      <family val="2"/>
      <scheme val="minor"/>
    </font>
    <font>
      <b/>
      <sz val="10"/>
      <color theme="4"/>
      <name val="Arial"/>
      <family val="2"/>
      <scheme val="minor"/>
    </font>
    <font>
      <b/>
      <u/>
      <sz val="14"/>
      <color theme="4" tint="-0.499984740745262"/>
      <name val="Arial"/>
      <family val="2"/>
      <scheme val="minor"/>
    </font>
    <font>
      <b/>
      <sz val="11"/>
      <color theme="1" tint="0.34998626667073579"/>
      <name val="Arial"/>
      <family val="1"/>
      <scheme val="minor"/>
    </font>
    <font>
      <b/>
      <sz val="8"/>
      <color theme="1" tint="0.34998626667073579"/>
      <name val="Arial"/>
      <family val="1"/>
      <scheme val="minor"/>
    </font>
    <font>
      <sz val="9"/>
      <color theme="0" tint="-0.499984740745262"/>
      <name val="Arial"/>
      <family val="2"/>
      <scheme val="minor"/>
    </font>
    <font>
      <sz val="9"/>
      <color theme="1" tint="0.249977111117893"/>
      <name val="Arial"/>
      <family val="2"/>
      <scheme val="minor"/>
    </font>
    <font>
      <i/>
      <sz val="9"/>
      <name val="Arial"/>
      <family val="2"/>
      <scheme val="minor"/>
    </font>
    <font>
      <sz val="9"/>
      <name val="Arial"/>
      <family val="2"/>
      <scheme val="minor"/>
    </font>
    <font>
      <sz val="14"/>
      <name val="Arial"/>
      <family val="1"/>
      <scheme val="minor"/>
    </font>
    <font>
      <sz val="14"/>
      <color rgb="FF000000"/>
      <name val="Arial"/>
      <family val="1"/>
      <scheme val="minor"/>
    </font>
    <font>
      <b/>
      <sz val="8"/>
      <color theme="4" tint="-0.249977111117893"/>
      <name val="Arial"/>
      <family val="2"/>
      <scheme val="minor"/>
    </font>
    <font>
      <b/>
      <sz val="8"/>
      <color theme="4" tint="-0.499984740745262"/>
      <name val="Arial"/>
      <family val="2"/>
      <scheme val="minor"/>
    </font>
    <font>
      <b/>
      <u/>
      <sz val="8"/>
      <color theme="4" tint="-0.499984740745262"/>
      <name val="Arial"/>
      <family val="2"/>
      <scheme val="minor"/>
    </font>
    <font>
      <sz val="8"/>
      <color theme="4" tint="-0.499984740745262"/>
      <name val="Arial"/>
      <family val="2"/>
      <scheme val="minor"/>
    </font>
    <font>
      <sz val="8"/>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sz val="11"/>
      <color theme="4" tint="-0.499984740745262"/>
      <name val="Arial"/>
      <family val="2"/>
      <scheme val="minor"/>
    </font>
    <font>
      <sz val="8"/>
      <color theme="4" tint="-0.249977111117893"/>
      <name val="Arial"/>
      <family val="2"/>
      <scheme val="minor"/>
    </font>
    <font>
      <sz val="18"/>
      <color theme="0"/>
      <name val="Arial"/>
      <family val="2"/>
      <scheme val="minor"/>
    </font>
    <font>
      <i/>
      <sz val="10"/>
      <color theme="0"/>
      <name val="Arial"/>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34998626667073579"/>
      </left>
      <right style="thin">
        <color theme="0" tint="-0.34998626667073579"/>
      </right>
      <top/>
      <bottom/>
      <diagonal/>
    </border>
    <border>
      <left/>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thin">
        <color theme="0" tint="-0.34998626667073579"/>
      </right>
      <top/>
      <bottom style="thick">
        <color theme="0" tint="-0.34998626667073579"/>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medium">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style="medium">
        <color theme="4" tint="0.39994506668294322"/>
      </left>
      <right style="thin">
        <color theme="0" tint="-0.34998626667073579"/>
      </right>
      <top/>
      <bottom/>
      <diagonal/>
    </border>
    <border>
      <left style="thin">
        <color theme="0" tint="-0.34998626667073579"/>
      </left>
      <right style="medium">
        <color theme="4" tint="0.39994506668294322"/>
      </right>
      <top/>
      <bottom/>
      <diagonal/>
    </border>
    <border>
      <left style="thin">
        <color theme="0" tint="-0.34998626667073579"/>
      </left>
      <right style="medium">
        <color theme="4" tint="0.39991454817346722"/>
      </right>
      <top/>
      <bottom/>
      <diagonal/>
    </border>
    <border>
      <left style="medium">
        <color theme="4" tint="0.39991454817346722"/>
      </left>
      <right style="thin">
        <color theme="0" tint="-0.34998626667073579"/>
      </right>
      <top/>
      <bottom/>
      <diagonal/>
    </border>
    <border>
      <left style="thin">
        <color theme="0" tint="-0.34998626667073579"/>
      </left>
      <right style="medium">
        <color theme="4" tint="0.39988402966399123"/>
      </right>
      <top/>
      <bottom/>
      <diagonal/>
    </border>
    <border>
      <left style="medium">
        <color theme="4" tint="0.39988402966399123"/>
      </left>
      <right style="thin">
        <color theme="0" tint="-0.34998626667073579"/>
      </right>
      <top/>
      <bottom/>
      <diagonal/>
    </border>
    <border>
      <left style="thin">
        <color theme="0" tint="-0.34998626667073579"/>
      </left>
      <right style="medium">
        <color theme="4" tint="0.39985351115451523"/>
      </right>
      <top/>
      <bottom/>
      <diagonal/>
    </border>
    <border>
      <left style="medium">
        <color theme="4" tint="0.39985351115451523"/>
      </left>
      <right style="thin">
        <color theme="0" tint="-0.34998626667073579"/>
      </right>
      <top/>
      <bottom/>
      <diagonal/>
    </border>
    <border>
      <left style="thin">
        <color theme="0" tint="-0.34998626667073579"/>
      </left>
      <right style="medium">
        <color theme="4" tint="0.39982299264503923"/>
      </right>
      <top/>
      <bottom/>
      <diagonal/>
    </border>
    <border>
      <left style="medium">
        <color theme="4" tint="0.39982299264503923"/>
      </left>
      <right style="thin">
        <color theme="0" tint="-0.34998626667073579"/>
      </right>
      <top/>
      <bottom/>
      <diagonal/>
    </border>
    <border>
      <left style="thin">
        <color theme="0" tint="-0.34998626667073579"/>
      </left>
      <right style="medium">
        <color theme="4" tint="0.39979247413556324"/>
      </right>
      <top/>
      <bottom/>
      <diagonal/>
    </border>
    <border>
      <left style="medium">
        <color theme="4" tint="0.39979247413556324"/>
      </left>
      <right style="thin">
        <color theme="0" tint="-0.34998626667073579"/>
      </right>
      <top/>
      <bottom/>
      <diagonal/>
    </border>
    <border>
      <left style="thin">
        <color theme="0" tint="-0.34998626667073579"/>
      </left>
      <right style="medium">
        <color theme="4" tint="0.39976195562608724"/>
      </right>
      <top/>
      <bottom/>
      <diagonal/>
    </border>
    <border>
      <left style="medium">
        <color theme="4" tint="0.39976195562608724"/>
      </left>
      <right style="thin">
        <color theme="0" tint="-0.34998626667073579"/>
      </right>
      <top/>
      <bottom/>
      <diagonal/>
    </border>
    <border>
      <left style="thin">
        <color theme="0" tint="-0.34998626667073579"/>
      </left>
      <right style="medium">
        <color theme="4" tint="0.39973143711661124"/>
      </right>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theme="4" tint="0.79995117038483843"/>
      </left>
      <right/>
      <top style="medium">
        <color theme="4" tint="0.79995117038483843"/>
      </top>
      <bottom style="medium">
        <color theme="4" tint="0.79995117038483843"/>
      </bottom>
      <diagonal/>
    </border>
    <border>
      <left/>
      <right/>
      <top style="medium">
        <color theme="4" tint="0.79995117038483843"/>
      </top>
      <bottom style="medium">
        <color theme="4" tint="0.79995117038483843"/>
      </bottom>
      <diagonal/>
    </border>
    <border>
      <left/>
      <right style="medium">
        <color theme="4" tint="0.79995117038483843"/>
      </right>
      <top style="medium">
        <color theme="4" tint="0.79995117038483843"/>
      </top>
      <bottom style="medium">
        <color theme="4" tint="0.79995117038483843"/>
      </bottom>
      <diagonal/>
    </border>
    <border>
      <left style="medium">
        <color theme="4" tint="0.39994506668294322"/>
      </left>
      <right/>
      <top/>
      <bottom/>
      <diagonal/>
    </border>
    <border>
      <left/>
      <right style="medium">
        <color theme="4" tint="0.39994506668294322"/>
      </right>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56">
    <xf numFmtId="0" fontId="0" fillId="0" borderId="0" xfId="0"/>
    <xf numFmtId="0" fontId="27" fillId="0" borderId="0" xfId="0" applyFont="1" applyProtection="1"/>
    <xf numFmtId="0" fontId="27" fillId="0" borderId="0" xfId="0" applyFont="1" applyFill="1" applyBorder="1" applyProtection="1"/>
    <xf numFmtId="0" fontId="27" fillId="0" borderId="0" xfId="0" applyNumberFormat="1" applyFont="1" applyFill="1" applyBorder="1" applyProtection="1"/>
    <xf numFmtId="0" fontId="27" fillId="0" borderId="0" xfId="0" applyNumberFormat="1" applyFont="1" applyProtection="1"/>
    <xf numFmtId="0" fontId="28" fillId="20" borderId="12" xfId="0" applyFont="1" applyFill="1" applyBorder="1" applyAlignment="1" applyProtection="1">
      <alignment vertical="center"/>
    </xf>
    <xf numFmtId="0" fontId="28" fillId="20" borderId="12" xfId="0" applyNumberFormat="1" applyFont="1" applyFill="1" applyBorder="1" applyAlignment="1" applyProtection="1">
      <alignment horizontal="center" vertical="center"/>
    </xf>
    <xf numFmtId="165" fontId="28" fillId="20" borderId="12" xfId="0" applyNumberFormat="1" applyFont="1" applyFill="1" applyBorder="1" applyAlignment="1" applyProtection="1">
      <alignment horizontal="right" vertical="center"/>
    </xf>
    <xf numFmtId="1" fontId="28" fillId="20" borderId="12" xfId="40" applyNumberFormat="1" applyFont="1" applyFill="1" applyBorder="1" applyAlignment="1" applyProtection="1">
      <alignment horizontal="center" vertical="center"/>
    </xf>
    <xf numFmtId="9" fontId="28" fillId="20" borderId="12" xfId="40" applyFont="1" applyFill="1" applyBorder="1" applyAlignment="1" applyProtection="1">
      <alignment horizontal="center" vertical="center"/>
    </xf>
    <xf numFmtId="0" fontId="28" fillId="20" borderId="12" xfId="0" applyFont="1" applyFill="1" applyBorder="1" applyAlignment="1" applyProtection="1">
      <alignment horizontal="center" vertical="center"/>
    </xf>
    <xf numFmtId="0" fontId="28" fillId="20" borderId="10" xfId="0" applyFont="1" applyFill="1" applyBorder="1" applyAlignment="1" applyProtection="1">
      <alignment vertical="center"/>
    </xf>
    <xf numFmtId="0" fontId="28" fillId="0" borderId="10" xfId="0" applyNumberFormat="1" applyFont="1" applyFill="1" applyBorder="1" applyAlignment="1" applyProtection="1">
      <alignment horizontal="left" vertical="center"/>
    </xf>
    <xf numFmtId="0" fontId="28" fillId="0" borderId="10" xfId="0" applyFont="1" applyFill="1" applyBorder="1" applyAlignment="1" applyProtection="1">
      <alignment vertical="center"/>
    </xf>
    <xf numFmtId="0" fontId="31" fillId="0" borderId="11" xfId="0" applyFont="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20" borderId="10" xfId="0" applyNumberFormat="1" applyFont="1" applyFill="1" applyBorder="1" applyAlignment="1" applyProtection="1">
      <alignment horizontal="center" vertical="center"/>
    </xf>
    <xf numFmtId="1" fontId="28" fillId="20" borderId="10" xfId="40" applyNumberFormat="1" applyFont="1" applyFill="1" applyBorder="1" applyAlignment="1" applyProtection="1">
      <alignment horizontal="center" vertical="center"/>
    </xf>
    <xf numFmtId="9" fontId="28" fillId="20" borderId="10" xfId="40" applyFont="1" applyFill="1" applyBorder="1" applyAlignment="1" applyProtection="1">
      <alignment horizontal="center" vertical="center"/>
    </xf>
    <xf numFmtId="0" fontId="28" fillId="2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28" fillId="0" borderId="10" xfId="0" applyNumberFormat="1" applyFont="1" applyFill="1" applyBorder="1" applyAlignment="1" applyProtection="1">
      <alignment horizontal="center" vertical="center"/>
    </xf>
    <xf numFmtId="1" fontId="28" fillId="0" borderId="10" xfId="40" applyNumberFormat="1" applyFont="1" applyFill="1" applyBorder="1" applyAlignment="1" applyProtection="1">
      <alignment horizontal="center" vertical="center"/>
    </xf>
    <xf numFmtId="9" fontId="28" fillId="0" borderId="10" xfId="40" applyFont="1" applyFill="1" applyBorder="1" applyAlignment="1" applyProtection="1">
      <alignment horizontal="center" vertical="center"/>
    </xf>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7" fillId="0" borderId="0" xfId="0" applyNumberFormat="1" applyFont="1" applyFill="1" applyBorder="1" applyProtection="1">
      <protection locked="0"/>
    </xf>
    <xf numFmtId="0" fontId="27" fillId="0" borderId="0" xfId="0" applyFont="1" applyProtection="1">
      <protection locked="0"/>
    </xf>
    <xf numFmtId="0" fontId="27" fillId="0" borderId="0" xfId="0" applyNumberFormat="1" applyFont="1" applyProtection="1">
      <protection locked="0"/>
    </xf>
    <xf numFmtId="0" fontId="27" fillId="0" borderId="0" xfId="0" applyFont="1" applyFill="1" applyBorder="1" applyProtection="1">
      <protection locked="0"/>
    </xf>
    <xf numFmtId="0" fontId="35" fillId="24" borderId="0" xfId="0" applyNumberFormat="1" applyFont="1" applyFill="1" applyBorder="1" applyAlignment="1" applyProtection="1">
      <alignment vertical="center"/>
      <protection locked="0"/>
    </xf>
    <xf numFmtId="0" fontId="36" fillId="24" borderId="0" xfId="0" applyFont="1" applyFill="1" applyProtection="1"/>
    <xf numFmtId="0" fontId="37" fillId="24" borderId="0" xfId="0" applyFont="1" applyFill="1" applyBorder="1" applyAlignment="1">
      <alignment vertical="center"/>
    </xf>
    <xf numFmtId="0" fontId="36" fillId="24" borderId="0" xfId="0" applyFont="1" applyFill="1" applyBorder="1" applyProtection="1"/>
    <xf numFmtId="1" fontId="31" fillId="22" borderId="11" xfId="0" applyNumberFormat="1" applyFont="1" applyFill="1" applyBorder="1" applyAlignment="1" applyProtection="1">
      <alignment horizontal="center" vertical="center"/>
    </xf>
    <xf numFmtId="9" fontId="31" fillId="22" borderId="11" xfId="40" applyFont="1" applyFill="1" applyBorder="1" applyAlignment="1" applyProtection="1">
      <alignment horizontal="center" vertical="center"/>
    </xf>
    <xf numFmtId="0" fontId="41" fillId="27" borderId="14" xfId="0" applyFont="1" applyFill="1" applyBorder="1" applyAlignment="1" applyProtection="1">
      <alignment horizontal="center" vertical="center" wrapText="1"/>
    </xf>
    <xf numFmtId="0" fontId="39" fillId="27" borderId="14" xfId="0" applyNumberFormat="1" applyFont="1" applyFill="1" applyBorder="1" applyAlignment="1" applyProtection="1">
      <alignment horizontal="left" vertical="center"/>
    </xf>
    <xf numFmtId="0" fontId="39" fillId="27" borderId="14" xfId="0" applyFont="1" applyFill="1" applyBorder="1" applyAlignment="1" applyProtection="1">
      <alignment horizontal="left" vertical="center"/>
    </xf>
    <xf numFmtId="0" fontId="39" fillId="27" borderId="14" xfId="0" applyFont="1" applyFill="1" applyBorder="1" applyAlignment="1" applyProtection="1">
      <alignment horizontal="center" vertical="center" wrapText="1"/>
    </xf>
    <xf numFmtId="0" fontId="39" fillId="27" borderId="14" xfId="0" applyNumberFormat="1" applyFont="1" applyFill="1" applyBorder="1" applyAlignment="1" applyProtection="1">
      <alignment horizontal="center" vertical="center" wrapText="1"/>
    </xf>
    <xf numFmtId="0" fontId="39" fillId="27" borderId="14" xfId="0" applyFont="1" applyFill="1" applyBorder="1" applyAlignment="1" applyProtection="1">
      <alignment horizontal="center" vertical="center"/>
    </xf>
    <xf numFmtId="0" fontId="41" fillId="26" borderId="15" xfId="0" applyNumberFormat="1" applyFont="1" applyFill="1" applyBorder="1" applyAlignment="1" applyProtection="1">
      <alignment horizontal="center" vertical="center" shrinkToFit="1"/>
    </xf>
    <xf numFmtId="0" fontId="41" fillId="26" borderId="14" xfId="0" applyFont="1" applyFill="1" applyBorder="1" applyAlignment="1" applyProtection="1"/>
    <xf numFmtId="0" fontId="41" fillId="23" borderId="14" xfId="0" applyFont="1" applyFill="1" applyBorder="1" applyAlignment="1" applyProtection="1"/>
    <xf numFmtId="0" fontId="43" fillId="23" borderId="0" xfId="0" applyNumberFormat="1" applyFont="1" applyFill="1" applyBorder="1" applyProtection="1"/>
    <xf numFmtId="0" fontId="43" fillId="23" borderId="0" xfId="0" applyFont="1" applyFill="1" applyProtection="1"/>
    <xf numFmtId="0" fontId="43" fillId="23" borderId="0" xfId="0" applyNumberFormat="1" applyFont="1" applyFill="1" applyProtection="1"/>
    <xf numFmtId="166" fontId="40" fillId="23" borderId="13" xfId="0" applyNumberFormat="1" applyFont="1" applyFill="1" applyBorder="1" applyAlignment="1" applyProtection="1">
      <alignment horizontal="center" vertical="center" shrinkToFit="1"/>
    </xf>
    <xf numFmtId="0" fontId="43" fillId="23" borderId="0" xfId="0" applyFont="1" applyFill="1" applyBorder="1" applyProtection="1"/>
    <xf numFmtId="0" fontId="34" fillId="23" borderId="0" xfId="0" applyFont="1" applyFill="1" applyAlignment="1" applyProtection="1">
      <alignment vertical="center"/>
    </xf>
    <xf numFmtId="0" fontId="34" fillId="23" borderId="0" xfId="0" applyFont="1" applyFill="1" applyBorder="1" applyAlignment="1" applyProtection="1">
      <alignment vertical="center"/>
    </xf>
    <xf numFmtId="0" fontId="33" fillId="25" borderId="0" xfId="0" applyNumberFormat="1" applyFont="1" applyFill="1" applyBorder="1" applyAlignment="1" applyProtection="1">
      <alignment vertical="center"/>
      <protection locked="0"/>
    </xf>
    <xf numFmtId="0" fontId="44" fillId="25" borderId="0" xfId="34" applyNumberFormat="1" applyFont="1" applyFill="1" applyBorder="1" applyAlignment="1" applyProtection="1">
      <alignment horizontal="right" vertical="center"/>
      <protection locked="0"/>
    </xf>
    <xf numFmtId="0" fontId="33" fillId="25" borderId="0" xfId="0" applyFont="1" applyFill="1" applyBorder="1" applyAlignment="1" applyProtection="1">
      <alignment vertical="center"/>
      <protection locked="0"/>
    </xf>
    <xf numFmtId="0" fontId="38" fillId="25" borderId="0" xfId="0" applyFont="1" applyFill="1" applyBorder="1" applyAlignment="1" applyProtection="1">
      <alignment vertical="center"/>
      <protection locked="0"/>
    </xf>
    <xf numFmtId="0" fontId="26" fillId="25" borderId="0" xfId="0" applyFont="1" applyFill="1" applyBorder="1" applyAlignment="1" applyProtection="1">
      <alignment vertical="center"/>
    </xf>
    <xf numFmtId="0" fontId="41" fillId="26" borderId="16" xfId="0" applyNumberFormat="1" applyFont="1" applyFill="1" applyBorder="1" applyAlignment="1" applyProtection="1">
      <alignment horizontal="center" vertical="center" shrinkToFit="1"/>
    </xf>
    <xf numFmtId="0" fontId="41" fillId="26" borderId="17" xfId="0" applyNumberFormat="1" applyFont="1" applyFill="1" applyBorder="1" applyAlignment="1" applyProtection="1">
      <alignment horizontal="center" vertical="center" shrinkToFit="1"/>
    </xf>
    <xf numFmtId="0" fontId="41" fillId="26" borderId="18" xfId="0" applyNumberFormat="1" applyFont="1" applyFill="1" applyBorder="1" applyAlignment="1" applyProtection="1">
      <alignment horizontal="center" vertical="center" shrinkToFit="1"/>
    </xf>
    <xf numFmtId="0" fontId="41" fillId="26" borderId="19" xfId="0" applyNumberFormat="1" applyFont="1" applyFill="1" applyBorder="1" applyAlignment="1" applyProtection="1">
      <alignment horizontal="center" vertical="center" shrinkToFit="1"/>
    </xf>
    <xf numFmtId="166" fontId="40" fillId="23" borderId="20" xfId="0" applyNumberFormat="1" applyFont="1" applyFill="1" applyBorder="1" applyAlignment="1" applyProtection="1">
      <alignment horizontal="center" vertical="center" shrinkToFit="1"/>
    </xf>
    <xf numFmtId="166" fontId="40" fillId="23" borderId="21" xfId="0" applyNumberFormat="1" applyFont="1" applyFill="1" applyBorder="1" applyAlignment="1" applyProtection="1">
      <alignment horizontal="center" vertical="center" shrinkToFit="1"/>
    </xf>
    <xf numFmtId="166" fontId="40" fillId="23" borderId="22" xfId="0" applyNumberFormat="1" applyFont="1" applyFill="1" applyBorder="1" applyAlignment="1" applyProtection="1">
      <alignment horizontal="center" vertical="center" shrinkToFit="1"/>
    </xf>
    <xf numFmtId="166" fontId="40" fillId="23" borderId="23" xfId="0" applyNumberFormat="1" applyFont="1" applyFill="1" applyBorder="1" applyAlignment="1" applyProtection="1">
      <alignment horizontal="center" vertical="center" shrinkToFit="1"/>
    </xf>
    <xf numFmtId="166" fontId="40" fillId="23" borderId="24" xfId="0" applyNumberFormat="1" applyFont="1" applyFill="1" applyBorder="1" applyAlignment="1" applyProtection="1">
      <alignment horizontal="center" vertical="center" shrinkToFit="1"/>
    </xf>
    <xf numFmtId="166" fontId="40" fillId="23" borderId="25" xfId="0" applyNumberFormat="1" applyFont="1" applyFill="1" applyBorder="1" applyAlignment="1" applyProtection="1">
      <alignment horizontal="center" vertical="center" shrinkToFit="1"/>
    </xf>
    <xf numFmtId="166" fontId="40" fillId="23" borderId="26" xfId="0" applyNumberFormat="1" applyFont="1" applyFill="1" applyBorder="1" applyAlignment="1" applyProtection="1">
      <alignment horizontal="center" vertical="center" shrinkToFit="1"/>
    </xf>
    <xf numFmtId="166" fontId="40" fillId="23" borderId="27" xfId="0" applyNumberFormat="1" applyFont="1" applyFill="1" applyBorder="1" applyAlignment="1" applyProtection="1">
      <alignment horizontal="center" vertical="center" shrinkToFit="1"/>
    </xf>
    <xf numFmtId="166" fontId="40" fillId="23" borderId="28" xfId="0" applyNumberFormat="1" applyFont="1" applyFill="1" applyBorder="1" applyAlignment="1" applyProtection="1">
      <alignment horizontal="center" vertical="center" shrinkToFit="1"/>
    </xf>
    <xf numFmtId="166" fontId="40" fillId="23" borderId="29" xfId="0" applyNumberFormat="1" applyFont="1" applyFill="1" applyBorder="1" applyAlignment="1" applyProtection="1">
      <alignment horizontal="center" vertical="center" shrinkToFit="1"/>
    </xf>
    <xf numFmtId="166" fontId="40" fillId="23" borderId="30" xfId="0" applyNumberFormat="1" applyFont="1" applyFill="1" applyBorder="1" applyAlignment="1" applyProtection="1">
      <alignment horizontal="center" vertical="center" shrinkToFit="1"/>
    </xf>
    <xf numFmtId="166" fontId="40" fillId="23" borderId="31" xfId="0" applyNumberFormat="1" applyFont="1" applyFill="1" applyBorder="1" applyAlignment="1" applyProtection="1">
      <alignment horizontal="center" vertical="center" shrinkToFit="1"/>
    </xf>
    <xf numFmtId="166" fontId="40" fillId="23" borderId="32" xfId="0" applyNumberFormat="1" applyFont="1" applyFill="1" applyBorder="1" applyAlignment="1" applyProtection="1">
      <alignment horizontal="center" vertical="center" shrinkToFit="1"/>
    </xf>
    <xf numFmtId="166" fontId="40" fillId="23" borderId="33" xfId="0" applyNumberFormat="1" applyFont="1" applyFill="1" applyBorder="1" applyAlignment="1" applyProtection="1">
      <alignment horizontal="center" vertical="center" shrinkToFit="1"/>
    </xf>
    <xf numFmtId="166" fontId="40" fillId="23" borderId="34" xfId="0" applyNumberFormat="1" applyFont="1" applyFill="1" applyBorder="1" applyAlignment="1" applyProtection="1">
      <alignment horizontal="center" vertical="center" shrinkToFit="1"/>
    </xf>
    <xf numFmtId="165" fontId="48" fillId="20" borderId="10" xfId="0" applyNumberFormat="1" applyFont="1" applyFill="1" applyBorder="1" applyAlignment="1" applyProtection="1">
      <alignment horizontal="right" vertical="center"/>
    </xf>
    <xf numFmtId="0" fontId="39" fillId="27" borderId="14" xfId="0" applyFont="1" applyFill="1" applyBorder="1" applyAlignment="1" applyProtection="1">
      <alignment horizontal="right" vertical="center" wrapText="1"/>
    </xf>
    <xf numFmtId="165" fontId="48" fillId="21" borderId="11" xfId="0" applyNumberFormat="1" applyFont="1" applyFill="1" applyBorder="1" applyAlignment="1" applyProtection="1">
      <alignment horizontal="center" vertical="center"/>
    </xf>
    <xf numFmtId="165" fontId="47" fillId="20" borderId="10" xfId="0" applyNumberFormat="1" applyFont="1" applyFill="1" applyBorder="1" applyAlignment="1" applyProtection="1">
      <alignment horizontal="center" vertical="center"/>
    </xf>
    <xf numFmtId="165" fontId="48" fillId="20" borderId="10" xfId="0" applyNumberFormat="1" applyFont="1" applyFill="1" applyBorder="1" applyAlignment="1" applyProtection="1">
      <alignment horizontal="center" vertical="center"/>
    </xf>
    <xf numFmtId="0" fontId="49" fillId="0" borderId="10" xfId="0" applyFont="1" applyFill="1" applyBorder="1" applyAlignment="1" applyProtection="1">
      <alignment vertical="center"/>
    </xf>
    <xf numFmtId="165" fontId="50" fillId="0" borderId="11" xfId="0" applyNumberFormat="1" applyFont="1" applyFill="1" applyBorder="1" applyAlignment="1" applyProtection="1">
      <alignment horizontal="center" vertical="center"/>
    </xf>
    <xf numFmtId="0" fontId="50" fillId="0" borderId="11" xfId="0" applyFont="1" applyBorder="1" applyAlignment="1" applyProtection="1">
      <alignment horizontal="center" vertical="center"/>
    </xf>
    <xf numFmtId="0" fontId="45" fillId="20" borderId="12" xfId="0" applyNumberFormat="1" applyFont="1" applyFill="1" applyBorder="1" applyAlignment="1" applyProtection="1">
      <alignment horizontal="left" vertical="center"/>
    </xf>
    <xf numFmtId="0" fontId="46" fillId="21" borderId="10" xfId="0" applyNumberFormat="1" applyFont="1" applyFill="1" applyBorder="1" applyAlignment="1" applyProtection="1">
      <alignment horizontal="left" vertical="center"/>
    </xf>
    <xf numFmtId="0" fontId="45" fillId="20" borderId="10" xfId="0" applyNumberFormat="1" applyFont="1" applyFill="1" applyBorder="1" applyAlignment="1" applyProtection="1">
      <alignment horizontal="left" vertical="center"/>
    </xf>
    <xf numFmtId="1" fontId="51" fillId="20" borderId="12" xfId="0" applyNumberFormat="1" applyFont="1" applyFill="1" applyBorder="1" applyAlignment="1" applyProtection="1">
      <alignment horizontal="center" vertical="center"/>
    </xf>
    <xf numFmtId="1" fontId="52" fillId="21" borderId="11" xfId="0" applyNumberFormat="1" applyFont="1" applyFill="1" applyBorder="1" applyAlignment="1" applyProtection="1">
      <alignment horizontal="center" vertical="center"/>
    </xf>
    <xf numFmtId="1" fontId="51" fillId="20" borderId="10" xfId="0" applyNumberFormat="1" applyFont="1" applyFill="1" applyBorder="1" applyAlignment="1" applyProtection="1">
      <alignment horizontal="center" vertical="center"/>
    </xf>
    <xf numFmtId="1" fontId="51" fillId="0" borderId="10" xfId="0" applyNumberFormat="1" applyFont="1" applyFill="1" applyBorder="1" applyAlignment="1" applyProtection="1">
      <alignment horizontal="center" vertical="center"/>
    </xf>
    <xf numFmtId="0" fontId="53" fillId="23" borderId="0" xfId="0" applyNumberFormat="1" applyFont="1" applyFill="1" applyBorder="1" applyProtection="1"/>
    <xf numFmtId="0" fontId="54" fillId="23" borderId="0" xfId="0" applyNumberFormat="1" applyFont="1" applyFill="1" applyBorder="1" applyAlignment="1" applyProtection="1">
      <alignment vertical="center"/>
      <protection locked="0"/>
    </xf>
    <xf numFmtId="0" fontId="55" fillId="23" borderId="0" xfId="34" applyNumberFormat="1" applyFont="1" applyFill="1" applyBorder="1" applyAlignment="1" applyProtection="1">
      <alignment horizontal="right" vertical="center"/>
      <protection locked="0"/>
    </xf>
    <xf numFmtId="0" fontId="54" fillId="23" borderId="0" xfId="0" applyFont="1" applyFill="1" applyBorder="1" applyAlignment="1" applyProtection="1">
      <alignment vertical="center"/>
      <protection locked="0"/>
    </xf>
    <xf numFmtId="0" fontId="56" fillId="23" borderId="0" xfId="0" applyFont="1" applyFill="1" applyBorder="1" applyAlignment="1" applyProtection="1">
      <alignment vertical="center"/>
      <protection locked="0"/>
    </xf>
    <xf numFmtId="0" fontId="57" fillId="23" borderId="0" xfId="0" applyFont="1" applyFill="1" applyBorder="1" applyAlignment="1" applyProtection="1">
      <alignment vertical="center"/>
    </xf>
    <xf numFmtId="1" fontId="48" fillId="21" borderId="11" xfId="0" applyNumberFormat="1" applyFont="1" applyFill="1" applyBorder="1" applyAlignment="1" applyProtection="1">
      <alignment horizontal="right" vertical="center" indent="1"/>
    </xf>
    <xf numFmtId="1" fontId="48" fillId="20" borderId="10" xfId="0" applyNumberFormat="1" applyFont="1" applyFill="1" applyBorder="1" applyAlignment="1" applyProtection="1">
      <alignment horizontal="right" vertical="center" indent="1"/>
    </xf>
    <xf numFmtId="1" fontId="48" fillId="20" borderId="12" xfId="0" applyNumberFormat="1" applyFont="1" applyFill="1" applyBorder="1" applyAlignment="1" applyProtection="1">
      <alignment horizontal="center" vertical="center"/>
    </xf>
    <xf numFmtId="1" fontId="48" fillId="0" borderId="10" xfId="0" applyNumberFormat="1" applyFont="1" applyFill="1" applyBorder="1" applyAlignment="1" applyProtection="1">
      <alignment horizontal="center" vertical="center"/>
    </xf>
    <xf numFmtId="0" fontId="58" fillId="23" borderId="0" xfId="0" applyFont="1" applyFill="1" applyBorder="1" applyProtection="1"/>
    <xf numFmtId="0" fontId="59" fillId="23" borderId="0" xfId="0" applyFont="1" applyFill="1" applyAlignment="1" applyProtection="1">
      <alignment vertical="center"/>
    </xf>
    <xf numFmtId="0" fontId="58" fillId="23" borderId="0" xfId="0" applyNumberFormat="1" applyFont="1" applyFill="1" applyBorder="1" applyProtection="1"/>
    <xf numFmtId="0" fontId="59" fillId="23" borderId="0" xfId="0" applyNumberFormat="1" applyFont="1" applyFill="1" applyBorder="1" applyAlignment="1" applyProtection="1">
      <alignment vertical="center"/>
    </xf>
    <xf numFmtId="0" fontId="61" fillId="25" borderId="0" xfId="0" applyNumberFormat="1" applyFont="1" applyFill="1" applyBorder="1" applyAlignment="1" applyProtection="1">
      <alignment horizontal="left" vertical="center" indent="1"/>
      <protection locked="0"/>
    </xf>
    <xf numFmtId="0" fontId="60" fillId="23" borderId="0" xfId="0" applyFont="1" applyFill="1" applyBorder="1" applyAlignment="1" applyProtection="1">
      <alignment horizontal="right" vertical="center" indent="1"/>
    </xf>
    <xf numFmtId="0" fontId="60" fillId="22" borderId="35" xfId="0" applyNumberFormat="1" applyFont="1" applyFill="1" applyBorder="1" applyAlignment="1" applyProtection="1">
      <alignment horizontal="center" vertical="center"/>
      <protection locked="0"/>
    </xf>
    <xf numFmtId="0" fontId="62" fillId="23" borderId="39" xfId="0" applyNumberFormat="1" applyFont="1" applyFill="1" applyBorder="1" applyAlignment="1" applyProtection="1">
      <alignment vertical="center"/>
    </xf>
    <xf numFmtId="0" fontId="62" fillId="23" borderId="0" xfId="0" applyNumberFormat="1" applyFont="1" applyFill="1" applyBorder="1" applyAlignment="1" applyProtection="1">
      <alignment vertical="center"/>
    </xf>
    <xf numFmtId="0" fontId="62" fillId="23" borderId="40" xfId="0" applyNumberFormat="1" applyFont="1" applyFill="1" applyBorder="1" applyAlignment="1" applyProtection="1">
      <alignment vertical="center"/>
    </xf>
    <xf numFmtId="0" fontId="63" fillId="24" borderId="0" xfId="0" applyNumberFormat="1" applyFont="1" applyFill="1" applyBorder="1" applyAlignment="1" applyProtection="1">
      <alignment horizontal="left" vertical="center" indent="1"/>
      <protection locked="0"/>
    </xf>
    <xf numFmtId="0" fontId="36" fillId="24" borderId="0" xfId="0" applyFont="1" applyFill="1" applyAlignment="1" applyProtection="1">
      <alignment horizontal="center" vertical="center"/>
    </xf>
    <xf numFmtId="0" fontId="58" fillId="23" borderId="0" xfId="0" applyFont="1" applyFill="1" applyBorder="1" applyAlignment="1" applyProtection="1"/>
    <xf numFmtId="0" fontId="58" fillId="23" borderId="0" xfId="0" applyFont="1" applyFill="1" applyBorder="1" applyAlignment="1" applyProtection="1">
      <alignment vertical="center"/>
    </xf>
    <xf numFmtId="0" fontId="50" fillId="0" borderId="10" xfId="0" applyFont="1" applyFill="1" applyBorder="1" applyAlignment="1" applyProtection="1">
      <alignment horizontal="center" vertical="center" wrapText="1"/>
    </xf>
    <xf numFmtId="0" fontId="50" fillId="0" borderId="10" xfId="0" applyFont="1" applyFill="1" applyBorder="1" applyAlignment="1" applyProtection="1">
      <alignment horizontal="center" vertical="center"/>
    </xf>
    <xf numFmtId="0" fontId="30" fillId="20" borderId="10" xfId="0" applyFont="1" applyFill="1" applyBorder="1" applyAlignment="1" applyProtection="1">
      <alignment horizontal="center" vertical="center"/>
    </xf>
    <xf numFmtId="0" fontId="28" fillId="0" borderId="10" xfId="0" applyFont="1" applyFill="1" applyBorder="1" applyAlignment="1" applyProtection="1">
      <alignment horizontal="center" vertical="center" wrapText="1"/>
    </xf>
    <xf numFmtId="0" fontId="30" fillId="20" borderId="12" xfId="0" applyFont="1" applyFill="1" applyBorder="1" applyAlignment="1" applyProtection="1">
      <alignment horizontal="center" vertical="center"/>
    </xf>
    <xf numFmtId="0" fontId="60" fillId="23" borderId="33" xfId="0" applyNumberFormat="1" applyFont="1" applyFill="1" applyBorder="1" applyAlignment="1" applyProtection="1">
      <alignment horizontal="center" vertical="center"/>
    </xf>
    <xf numFmtId="0" fontId="60" fillId="23" borderId="13" xfId="0" applyNumberFormat="1" applyFont="1" applyFill="1" applyBorder="1" applyAlignment="1" applyProtection="1">
      <alignment horizontal="center" vertical="center"/>
    </xf>
    <xf numFmtId="0" fontId="60" fillId="23" borderId="34" xfId="0" applyNumberFormat="1" applyFont="1" applyFill="1" applyBorder="1" applyAlignment="1" applyProtection="1">
      <alignment horizontal="center" vertical="center"/>
    </xf>
    <xf numFmtId="167" fontId="42" fillId="23" borderId="33" xfId="0" applyNumberFormat="1" applyFont="1" applyFill="1" applyBorder="1" applyAlignment="1" applyProtection="1">
      <alignment horizontal="center" vertical="center"/>
    </xf>
    <xf numFmtId="167" fontId="42" fillId="23" borderId="13" xfId="0" applyNumberFormat="1" applyFont="1" applyFill="1" applyBorder="1" applyAlignment="1" applyProtection="1">
      <alignment horizontal="center" vertical="center"/>
    </xf>
    <xf numFmtId="167" fontId="42" fillId="23" borderId="34" xfId="0" applyNumberFormat="1" applyFont="1" applyFill="1" applyBorder="1" applyAlignment="1" applyProtection="1">
      <alignment horizontal="center" vertical="center"/>
    </xf>
    <xf numFmtId="167" fontId="42" fillId="23" borderId="27" xfId="0" applyNumberFormat="1" applyFont="1" applyFill="1" applyBorder="1" applyAlignment="1" applyProtection="1">
      <alignment horizontal="center" vertical="center"/>
    </xf>
    <xf numFmtId="167" fontId="42" fillId="23" borderId="28" xfId="0" applyNumberFormat="1" applyFont="1" applyFill="1" applyBorder="1" applyAlignment="1" applyProtection="1">
      <alignment horizontal="center" vertical="center"/>
    </xf>
    <xf numFmtId="0" fontId="60" fillId="23" borderId="29" xfId="0" applyNumberFormat="1" applyFont="1" applyFill="1" applyBorder="1" applyAlignment="1" applyProtection="1">
      <alignment horizontal="center" vertical="center"/>
    </xf>
    <xf numFmtId="0" fontId="60" fillId="23" borderId="30" xfId="0" applyNumberFormat="1" applyFont="1" applyFill="1" applyBorder="1" applyAlignment="1" applyProtection="1">
      <alignment horizontal="center" vertical="center"/>
    </xf>
    <xf numFmtId="167" fontId="42" fillId="23" borderId="29" xfId="0" applyNumberFormat="1" applyFont="1" applyFill="1" applyBorder="1" applyAlignment="1" applyProtection="1">
      <alignment horizontal="center" vertical="center"/>
    </xf>
    <xf numFmtId="167" fontId="42" fillId="23" borderId="30" xfId="0" applyNumberFormat="1" applyFont="1" applyFill="1" applyBorder="1" applyAlignment="1" applyProtection="1">
      <alignment horizontal="center" vertical="center"/>
    </xf>
    <xf numFmtId="0" fontId="60" fillId="23" borderId="27" xfId="0" applyNumberFormat="1" applyFont="1" applyFill="1" applyBorder="1" applyAlignment="1" applyProtection="1">
      <alignment horizontal="center" vertical="center"/>
    </xf>
    <xf numFmtId="0" fontId="60" fillId="23" borderId="28" xfId="0" applyNumberFormat="1" applyFont="1" applyFill="1" applyBorder="1" applyAlignment="1" applyProtection="1">
      <alignment horizontal="center" vertical="center"/>
    </xf>
    <xf numFmtId="0" fontId="60" fillId="23" borderId="31" xfId="0" applyNumberFormat="1" applyFont="1" applyFill="1" applyBorder="1" applyAlignment="1" applyProtection="1">
      <alignment horizontal="center" vertical="center"/>
    </xf>
    <xf numFmtId="0" fontId="60" fillId="23" borderId="32" xfId="0" applyNumberFormat="1" applyFont="1" applyFill="1" applyBorder="1" applyAlignment="1" applyProtection="1">
      <alignment horizontal="center" vertical="center"/>
    </xf>
    <xf numFmtId="167" fontId="42" fillId="23" borderId="31" xfId="0" applyNumberFormat="1" applyFont="1" applyFill="1" applyBorder="1" applyAlignment="1" applyProtection="1">
      <alignment horizontal="center" vertical="center"/>
    </xf>
    <xf numFmtId="167" fontId="42" fillId="23" borderId="32" xfId="0" applyNumberFormat="1" applyFont="1" applyFill="1" applyBorder="1" applyAlignment="1" applyProtection="1">
      <alignment horizontal="center" vertical="center"/>
    </xf>
    <xf numFmtId="0" fontId="64" fillId="24" borderId="0" xfId="34" applyFont="1" applyFill="1" applyAlignment="1" applyProtection="1">
      <alignment horizontal="left" vertical="center"/>
    </xf>
    <xf numFmtId="0" fontId="60" fillId="23" borderId="25" xfId="0" applyNumberFormat="1" applyFont="1" applyFill="1" applyBorder="1" applyAlignment="1" applyProtection="1">
      <alignment horizontal="center" vertical="center"/>
    </xf>
    <xf numFmtId="0" fontId="60" fillId="23" borderId="26" xfId="0" applyNumberFormat="1" applyFont="1" applyFill="1" applyBorder="1" applyAlignment="1" applyProtection="1">
      <alignment horizontal="center" vertical="center"/>
    </xf>
    <xf numFmtId="167" fontId="42" fillId="23" borderId="25" xfId="0" applyNumberFormat="1" applyFont="1" applyFill="1" applyBorder="1" applyAlignment="1" applyProtection="1">
      <alignment horizontal="center" vertical="center"/>
    </xf>
    <xf numFmtId="167" fontId="42" fillId="23" borderId="26" xfId="0" applyNumberFormat="1" applyFont="1" applyFill="1" applyBorder="1" applyAlignment="1" applyProtection="1">
      <alignment horizontal="center" vertical="center"/>
    </xf>
    <xf numFmtId="0" fontId="60" fillId="23" borderId="20" xfId="0" applyNumberFormat="1" applyFont="1" applyFill="1" applyBorder="1" applyAlignment="1" applyProtection="1">
      <alignment horizontal="center" vertical="center"/>
    </xf>
    <xf numFmtId="0" fontId="60" fillId="23" borderId="22" xfId="0" applyNumberFormat="1" applyFont="1" applyFill="1" applyBorder="1" applyAlignment="1" applyProtection="1">
      <alignment horizontal="center" vertical="center"/>
    </xf>
    <xf numFmtId="164" fontId="60" fillId="22" borderId="36" xfId="0" applyNumberFormat="1" applyFont="1" applyFill="1" applyBorder="1" applyAlignment="1" applyProtection="1">
      <alignment horizontal="center" vertical="center" shrinkToFit="1"/>
      <protection locked="0"/>
    </xf>
    <xf numFmtId="164" fontId="60" fillId="22" borderId="37" xfId="0" applyNumberFormat="1" applyFont="1" applyFill="1" applyBorder="1" applyAlignment="1" applyProtection="1">
      <alignment horizontal="center" vertical="center" shrinkToFit="1"/>
      <protection locked="0"/>
    </xf>
    <xf numFmtId="164" fontId="60" fillId="22" borderId="38" xfId="0" applyNumberFormat="1" applyFont="1" applyFill="1" applyBorder="1" applyAlignment="1" applyProtection="1">
      <alignment horizontal="center" vertical="center" shrinkToFit="1"/>
      <protection locked="0"/>
    </xf>
    <xf numFmtId="0" fontId="60" fillId="23" borderId="21" xfId="0" applyNumberFormat="1" applyFont="1" applyFill="1" applyBorder="1" applyAlignment="1" applyProtection="1">
      <alignment horizontal="center" vertical="center"/>
    </xf>
    <xf numFmtId="167" fontId="42" fillId="23" borderId="20" xfId="0" applyNumberFormat="1" applyFont="1" applyFill="1" applyBorder="1" applyAlignment="1" applyProtection="1">
      <alignment horizontal="center" vertical="center"/>
    </xf>
    <xf numFmtId="167" fontId="42" fillId="23" borderId="22" xfId="0" applyNumberFormat="1" applyFont="1" applyFill="1" applyBorder="1" applyAlignment="1" applyProtection="1">
      <alignment horizontal="center" vertical="center"/>
    </xf>
    <xf numFmtId="167" fontId="42" fillId="23" borderId="21" xfId="0" applyNumberFormat="1" applyFont="1" applyFill="1" applyBorder="1" applyAlignment="1" applyProtection="1">
      <alignment horizontal="center" vertical="center"/>
    </xf>
    <xf numFmtId="0" fontId="60" fillId="23" borderId="23" xfId="0" applyNumberFormat="1" applyFont="1" applyFill="1" applyBorder="1" applyAlignment="1" applyProtection="1">
      <alignment horizontal="center" vertical="center"/>
    </xf>
    <xf numFmtId="0" fontId="60" fillId="23" borderId="24" xfId="0" applyNumberFormat="1" applyFont="1" applyFill="1" applyBorder="1" applyAlignment="1" applyProtection="1">
      <alignment horizontal="center" vertical="center"/>
    </xf>
    <xf numFmtId="167" fontId="42" fillId="23" borderId="23" xfId="0" applyNumberFormat="1" applyFont="1" applyFill="1" applyBorder="1" applyAlignment="1" applyProtection="1">
      <alignment horizontal="center" vertical="center"/>
    </xf>
    <xf numFmtId="167" fontId="42" fillId="23" borderId="24" xfId="0" applyNumberFormat="1" applyFont="1"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6">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22" fmlaLink="$I$4" horiz="1" max="100" min="1" page="0"/>
</file>

<file path=xl/drawings/drawing1.xml><?xml version="1.0" encoding="utf-8"?>
<xdr:wsDr xmlns:xdr="http://schemas.openxmlformats.org/drawingml/2006/spreadsheetDrawing" xmlns:a="http://schemas.openxmlformats.org/drawingml/2006/main">
  <xdr:twoCellAnchor editAs="absolute">
    <xdr:from>
      <xdr:col>8</xdr:col>
      <xdr:colOff>180975</xdr:colOff>
      <xdr:row>5</xdr:row>
      <xdr:rowOff>104775</xdr:rowOff>
    </xdr:from>
    <xdr:to>
      <xdr:col>29</xdr:col>
      <xdr:colOff>38100</xdr:colOff>
      <xdr:row>9</xdr:row>
      <xdr:rowOff>180975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10</xdr:col>
          <xdr:colOff>12700</xdr:colOff>
          <xdr:row>1</xdr:row>
          <xdr:rowOff>38100</xdr:rowOff>
        </xdr:from>
        <xdr:to>
          <xdr:col>28</xdr:col>
          <xdr:colOff>101600</xdr:colOff>
          <xdr:row>1</xdr:row>
          <xdr:rowOff>228600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T52"/>
  <sheetViews>
    <sheetView showGridLines="0" tabSelected="1" zoomScaleNormal="100" workbookViewId="0">
      <pane ySplit="7" topLeftCell="A8" activePane="bottomLeft" state="frozen"/>
      <selection pane="bottomLeft" activeCell="B13" sqref="B13"/>
    </sheetView>
  </sheetViews>
  <sheetFormatPr baseColWidth="10" defaultColWidth="9.1640625" defaultRowHeight="13" x14ac:dyDescent="0.15"/>
  <cols>
    <col min="1" max="1" width="5.83203125" style="3" customWidth="1"/>
    <col min="2" max="2" width="21.1640625" style="1" customWidth="1"/>
    <col min="3" max="3" width="7.83203125" style="1" customWidth="1"/>
    <col min="4" max="4" width="6.83203125" style="4" hidden="1" customWidth="1"/>
    <col min="5" max="6" width="12" style="1" customWidth="1"/>
    <col min="7" max="7" width="6" style="1" customWidth="1"/>
    <col min="8" max="8" width="6.6640625" style="1" customWidth="1"/>
    <col min="9" max="9" width="5.83203125" style="1" customWidth="1"/>
    <col min="10" max="10" width="1.5" style="1" customWidth="1"/>
    <col min="11" max="66" width="2.5" style="1" customWidth="1"/>
    <col min="67" max="16384" width="9.1640625" style="2"/>
  </cols>
  <sheetData>
    <row r="1" spans="1:150" s="33" customFormat="1" ht="33" customHeight="1" x14ac:dyDescent="0.15">
      <c r="A1" s="111" t="s">
        <v>12</v>
      </c>
      <c r="B1" s="30"/>
      <c r="C1" s="30"/>
      <c r="D1" s="30"/>
      <c r="E1" s="30"/>
      <c r="F1" s="30"/>
      <c r="G1" s="112"/>
      <c r="H1" s="31"/>
      <c r="I1" s="31"/>
      <c r="J1" s="31"/>
      <c r="K1" s="32"/>
      <c r="L1" s="31"/>
      <c r="M1" s="31"/>
      <c r="N1" s="31"/>
      <c r="O1" s="31"/>
      <c r="P1" s="31"/>
      <c r="Q1" s="31"/>
      <c r="R1" s="31"/>
      <c r="S1" s="31"/>
      <c r="T1" s="31"/>
      <c r="U1" s="31"/>
      <c r="V1" s="31"/>
      <c r="W1" s="31"/>
      <c r="X1" s="31"/>
      <c r="Y1" s="31"/>
      <c r="Z1" s="31"/>
      <c r="AA1" s="31"/>
      <c r="AB1" s="31"/>
      <c r="AC1" s="31"/>
      <c r="AD1" s="138"/>
      <c r="AE1" s="138"/>
      <c r="AF1" s="138"/>
      <c r="AG1" s="138"/>
      <c r="AH1" s="138"/>
      <c r="AI1" s="138"/>
      <c r="AJ1" s="138"/>
      <c r="AK1" s="138"/>
      <c r="AL1" s="138"/>
      <c r="AM1" s="138"/>
      <c r="AN1" s="138"/>
      <c r="AO1" s="138"/>
      <c r="AP1" s="138"/>
      <c r="AQ1" s="138"/>
      <c r="AR1" s="138"/>
      <c r="AS1" s="31"/>
      <c r="AT1" s="31"/>
      <c r="AU1" s="31"/>
      <c r="AV1" s="31"/>
      <c r="AW1" s="31"/>
      <c r="AX1" s="31"/>
      <c r="AY1" s="31"/>
      <c r="AZ1" s="31"/>
      <c r="BA1" s="31"/>
      <c r="BB1" s="31"/>
      <c r="BC1" s="31"/>
      <c r="BD1" s="31"/>
      <c r="BE1" s="31"/>
      <c r="BF1" s="31"/>
      <c r="BG1" s="31"/>
      <c r="BH1" s="31"/>
      <c r="BI1" s="31"/>
      <c r="BJ1" s="31"/>
      <c r="BK1" s="31"/>
      <c r="BL1" s="31"/>
      <c r="BM1" s="31"/>
      <c r="BN1" s="31"/>
    </row>
    <row r="2" spans="1:150" s="56" customFormat="1" ht="21" customHeight="1" x14ac:dyDescent="0.15">
      <c r="A2" s="105" t="s">
        <v>13</v>
      </c>
      <c r="B2" s="52"/>
      <c r="C2" s="52"/>
      <c r="D2" s="53"/>
      <c r="E2" s="54"/>
      <c r="F2" s="55"/>
    </row>
    <row r="3" spans="1:150" s="96" customFormat="1" ht="6.75" customHeight="1" thickBot="1" x14ac:dyDescent="0.2">
      <c r="A3" s="91"/>
      <c r="B3" s="92"/>
      <c r="C3" s="92"/>
      <c r="D3" s="93"/>
      <c r="E3" s="94"/>
      <c r="F3" s="95"/>
      <c r="K3" s="108"/>
      <c r="L3" s="109"/>
      <c r="M3" s="109"/>
      <c r="N3" s="109"/>
      <c r="O3" s="109"/>
      <c r="P3" s="109"/>
      <c r="Q3" s="110"/>
      <c r="R3" s="108"/>
      <c r="S3" s="109"/>
      <c r="T3" s="109"/>
      <c r="U3" s="109"/>
      <c r="V3" s="109"/>
      <c r="W3" s="109"/>
      <c r="X3" s="110"/>
      <c r="Y3" s="108"/>
      <c r="Z3" s="109"/>
      <c r="AA3" s="109"/>
      <c r="AB3" s="109"/>
      <c r="AC3" s="109"/>
      <c r="AD3" s="109"/>
      <c r="AE3" s="110"/>
      <c r="AF3" s="108"/>
      <c r="AG3" s="109"/>
      <c r="AH3" s="109"/>
      <c r="AI3" s="109"/>
      <c r="AJ3" s="109"/>
      <c r="AK3" s="109"/>
      <c r="AL3" s="110"/>
      <c r="AM3" s="108"/>
      <c r="AN3" s="109"/>
      <c r="AO3" s="109"/>
      <c r="AP3" s="109"/>
      <c r="AQ3" s="109"/>
      <c r="AR3" s="109"/>
      <c r="AS3" s="110"/>
      <c r="AT3" s="108"/>
      <c r="AU3" s="109"/>
      <c r="AV3" s="109"/>
      <c r="AW3" s="109"/>
      <c r="AX3" s="109"/>
      <c r="AY3" s="109"/>
      <c r="AZ3" s="110"/>
      <c r="BA3" s="108"/>
      <c r="BB3" s="109"/>
      <c r="BC3" s="109"/>
      <c r="BD3" s="109"/>
      <c r="BE3" s="109"/>
      <c r="BF3" s="109"/>
      <c r="BG3" s="110"/>
      <c r="BH3" s="108"/>
      <c r="BI3" s="109"/>
      <c r="BJ3" s="109"/>
      <c r="BK3" s="109"/>
      <c r="BL3" s="109"/>
      <c r="BM3" s="109"/>
      <c r="BN3" s="110"/>
    </row>
    <row r="4" spans="1:150" s="101" customFormat="1" ht="19.5" customHeight="1" thickBot="1" x14ac:dyDescent="0.25">
      <c r="A4" s="103"/>
      <c r="B4" s="106" t="s">
        <v>11</v>
      </c>
      <c r="C4" s="145">
        <v>43374</v>
      </c>
      <c r="D4" s="146"/>
      <c r="E4" s="147"/>
      <c r="H4" s="106" t="s">
        <v>9</v>
      </c>
      <c r="I4" s="107">
        <v>1</v>
      </c>
      <c r="K4" s="143" t="str">
        <f>"Week "&amp;(K6-($C$4-WEEKDAY($C$4,1)+2))/7+1</f>
        <v>Week 1</v>
      </c>
      <c r="L4" s="121"/>
      <c r="M4" s="121"/>
      <c r="N4" s="121"/>
      <c r="O4" s="121"/>
      <c r="P4" s="121"/>
      <c r="Q4" s="148"/>
      <c r="R4" s="143" t="str">
        <f>"Week "&amp;(R6-($C$4-WEEKDAY($C$4,1)+2))/7+1</f>
        <v>Week 2</v>
      </c>
      <c r="S4" s="121"/>
      <c r="T4" s="121"/>
      <c r="U4" s="121"/>
      <c r="V4" s="121"/>
      <c r="W4" s="121"/>
      <c r="X4" s="144"/>
      <c r="Y4" s="152" t="str">
        <f>"Week "&amp;(Y6-($C$4-WEEKDAY($C$4,1)+2))/7+1</f>
        <v>Week 3</v>
      </c>
      <c r="Z4" s="121"/>
      <c r="AA4" s="121"/>
      <c r="AB4" s="121"/>
      <c r="AC4" s="121"/>
      <c r="AD4" s="121"/>
      <c r="AE4" s="153"/>
      <c r="AF4" s="139" t="str">
        <f>"Week "&amp;(AF6-($C$4-WEEKDAY($C$4,1)+2))/7+1</f>
        <v>Week 4</v>
      </c>
      <c r="AG4" s="121"/>
      <c r="AH4" s="121"/>
      <c r="AI4" s="121"/>
      <c r="AJ4" s="121"/>
      <c r="AK4" s="121"/>
      <c r="AL4" s="140"/>
      <c r="AM4" s="132" t="str">
        <f>"Week "&amp;(AM6-($C$4-WEEKDAY($C$4,1)+2))/7+1</f>
        <v>Week 5</v>
      </c>
      <c r="AN4" s="121"/>
      <c r="AO4" s="121"/>
      <c r="AP4" s="121"/>
      <c r="AQ4" s="121"/>
      <c r="AR4" s="121"/>
      <c r="AS4" s="133"/>
      <c r="AT4" s="128" t="str">
        <f>"Week "&amp;(AT6-($C$4-WEEKDAY($C$4,1)+2))/7+1</f>
        <v>Week 6</v>
      </c>
      <c r="AU4" s="121"/>
      <c r="AV4" s="121"/>
      <c r="AW4" s="121"/>
      <c r="AX4" s="121"/>
      <c r="AY4" s="121"/>
      <c r="AZ4" s="129"/>
      <c r="BA4" s="134" t="str">
        <f>"Week "&amp;(BA6-($C$4-WEEKDAY($C$4,1)+2))/7+1</f>
        <v>Week 7</v>
      </c>
      <c r="BB4" s="121"/>
      <c r="BC4" s="121"/>
      <c r="BD4" s="121"/>
      <c r="BE4" s="121"/>
      <c r="BF4" s="121"/>
      <c r="BG4" s="135"/>
      <c r="BH4" s="120" t="str">
        <f>"Week "&amp;(BH6-($C$4-WEEKDAY($C$4,1)+2))/7+1</f>
        <v>Week 8</v>
      </c>
      <c r="BI4" s="121"/>
      <c r="BJ4" s="121"/>
      <c r="BK4" s="121"/>
      <c r="BL4" s="121"/>
      <c r="BM4" s="121"/>
      <c r="BN4" s="122"/>
      <c r="BP4" s="101" t="s">
        <v>19</v>
      </c>
      <c r="BS4" s="101" t="s">
        <v>21</v>
      </c>
      <c r="BV4" s="101" t="s">
        <v>22</v>
      </c>
      <c r="BY4" s="101" t="s">
        <v>24</v>
      </c>
      <c r="CB4" s="101" t="s">
        <v>38</v>
      </c>
    </row>
    <row r="5" spans="1:150" s="51" customFormat="1" ht="19.5" customHeight="1" thickBot="1" x14ac:dyDescent="0.25">
      <c r="A5" s="104"/>
      <c r="B5" s="106" t="s">
        <v>10</v>
      </c>
      <c r="C5" s="145" t="s">
        <v>14</v>
      </c>
      <c r="D5" s="146"/>
      <c r="E5" s="147"/>
      <c r="F5" s="102"/>
      <c r="G5" s="102"/>
      <c r="H5" s="102"/>
      <c r="I5" s="102"/>
      <c r="J5" s="50"/>
      <c r="K5" s="149">
        <f>K6</f>
        <v>43374</v>
      </c>
      <c r="L5" s="124"/>
      <c r="M5" s="124"/>
      <c r="N5" s="124"/>
      <c r="O5" s="124"/>
      <c r="P5" s="124"/>
      <c r="Q5" s="151"/>
      <c r="R5" s="149">
        <f>R6</f>
        <v>43381</v>
      </c>
      <c r="S5" s="124"/>
      <c r="T5" s="124"/>
      <c r="U5" s="124"/>
      <c r="V5" s="124"/>
      <c r="W5" s="124"/>
      <c r="X5" s="150"/>
      <c r="Y5" s="154">
        <f>Y6</f>
        <v>43388</v>
      </c>
      <c r="Z5" s="124"/>
      <c r="AA5" s="124"/>
      <c r="AB5" s="124"/>
      <c r="AC5" s="124"/>
      <c r="AD5" s="124"/>
      <c r="AE5" s="155"/>
      <c r="AF5" s="141">
        <f>AF6</f>
        <v>43395</v>
      </c>
      <c r="AG5" s="124"/>
      <c r="AH5" s="124"/>
      <c r="AI5" s="124"/>
      <c r="AJ5" s="124"/>
      <c r="AK5" s="124"/>
      <c r="AL5" s="142"/>
      <c r="AM5" s="126">
        <f>AM6</f>
        <v>43402</v>
      </c>
      <c r="AN5" s="124"/>
      <c r="AO5" s="124"/>
      <c r="AP5" s="124"/>
      <c r="AQ5" s="124"/>
      <c r="AR5" s="124"/>
      <c r="AS5" s="127"/>
      <c r="AT5" s="130">
        <f>AT6</f>
        <v>43409</v>
      </c>
      <c r="AU5" s="124"/>
      <c r="AV5" s="124"/>
      <c r="AW5" s="124"/>
      <c r="AX5" s="124"/>
      <c r="AY5" s="124"/>
      <c r="AZ5" s="131"/>
      <c r="BA5" s="136">
        <f>BA6</f>
        <v>43416</v>
      </c>
      <c r="BB5" s="124"/>
      <c r="BC5" s="124"/>
      <c r="BD5" s="124"/>
      <c r="BE5" s="124"/>
      <c r="BF5" s="124"/>
      <c r="BG5" s="137"/>
      <c r="BH5" s="123">
        <f>BH6</f>
        <v>43423</v>
      </c>
      <c r="BI5" s="124"/>
      <c r="BJ5" s="124"/>
      <c r="BK5" s="124"/>
      <c r="BL5" s="124"/>
      <c r="BM5" s="124"/>
      <c r="BN5" s="125"/>
      <c r="BP5" s="113" t="s">
        <v>20</v>
      </c>
      <c r="BS5" s="113" t="s">
        <v>36</v>
      </c>
      <c r="BV5" s="114" t="s">
        <v>23</v>
      </c>
      <c r="BY5" s="114" t="s">
        <v>37</v>
      </c>
      <c r="CB5" s="114" t="s">
        <v>35</v>
      </c>
    </row>
    <row r="6" spans="1:150" s="49" customFormat="1" ht="14.25" customHeight="1" x14ac:dyDescent="0.15">
      <c r="A6" s="45"/>
      <c r="B6" s="46"/>
      <c r="C6" s="46"/>
      <c r="D6" s="47"/>
      <c r="E6" s="46"/>
      <c r="F6" s="46"/>
      <c r="G6" s="46"/>
      <c r="H6" s="46"/>
      <c r="I6" s="46"/>
      <c r="J6" s="46"/>
      <c r="K6" s="61">
        <f>C4-WEEKDAY(C4,1)+2+7*(I4-1)</f>
        <v>43374</v>
      </c>
      <c r="L6" s="48">
        <f t="shared" ref="L6:AQ6" si="0">K6+1</f>
        <v>43375</v>
      </c>
      <c r="M6" s="48">
        <f t="shared" si="0"/>
        <v>43376</v>
      </c>
      <c r="N6" s="48">
        <f t="shared" si="0"/>
        <v>43377</v>
      </c>
      <c r="O6" s="48">
        <f t="shared" si="0"/>
        <v>43378</v>
      </c>
      <c r="P6" s="48">
        <f t="shared" si="0"/>
        <v>43379</v>
      </c>
      <c r="Q6" s="62">
        <f t="shared" si="0"/>
        <v>43380</v>
      </c>
      <c r="R6" s="61">
        <f t="shared" si="0"/>
        <v>43381</v>
      </c>
      <c r="S6" s="48">
        <f t="shared" si="0"/>
        <v>43382</v>
      </c>
      <c r="T6" s="48">
        <f t="shared" si="0"/>
        <v>43383</v>
      </c>
      <c r="U6" s="48">
        <f t="shared" ref="U6" si="1">T6+1</f>
        <v>43384</v>
      </c>
      <c r="V6" s="48">
        <f t="shared" ref="V6" si="2">U6+1</f>
        <v>43385</v>
      </c>
      <c r="W6" s="48">
        <f t="shared" ref="W6" si="3">V6+1</f>
        <v>43386</v>
      </c>
      <c r="X6" s="63">
        <f t="shared" si="0"/>
        <v>43387</v>
      </c>
      <c r="Y6" s="64">
        <f t="shared" si="0"/>
        <v>43388</v>
      </c>
      <c r="Z6" s="48">
        <f t="shared" si="0"/>
        <v>43389</v>
      </c>
      <c r="AA6" s="48">
        <f t="shared" si="0"/>
        <v>43390</v>
      </c>
      <c r="AB6" s="48">
        <f t="shared" si="0"/>
        <v>43391</v>
      </c>
      <c r="AC6" s="48">
        <f t="shared" si="0"/>
        <v>43392</v>
      </c>
      <c r="AD6" s="48">
        <f t="shared" si="0"/>
        <v>43393</v>
      </c>
      <c r="AE6" s="65">
        <f t="shared" si="0"/>
        <v>43394</v>
      </c>
      <c r="AF6" s="66">
        <f t="shared" si="0"/>
        <v>43395</v>
      </c>
      <c r="AG6" s="48">
        <f t="shared" si="0"/>
        <v>43396</v>
      </c>
      <c r="AH6" s="48">
        <f t="shared" si="0"/>
        <v>43397</v>
      </c>
      <c r="AI6" s="48">
        <f t="shared" si="0"/>
        <v>43398</v>
      </c>
      <c r="AJ6" s="48">
        <f t="shared" si="0"/>
        <v>43399</v>
      </c>
      <c r="AK6" s="48">
        <f t="shared" si="0"/>
        <v>43400</v>
      </c>
      <c r="AL6" s="67">
        <f t="shared" si="0"/>
        <v>43401</v>
      </c>
      <c r="AM6" s="68">
        <f t="shared" si="0"/>
        <v>43402</v>
      </c>
      <c r="AN6" s="48">
        <f t="shared" si="0"/>
        <v>43403</v>
      </c>
      <c r="AO6" s="48">
        <f t="shared" si="0"/>
        <v>43404</v>
      </c>
      <c r="AP6" s="48">
        <f t="shared" si="0"/>
        <v>43405</v>
      </c>
      <c r="AQ6" s="48">
        <f t="shared" si="0"/>
        <v>43406</v>
      </c>
      <c r="AR6" s="48">
        <f t="shared" ref="AR6:BN6" si="4">AQ6+1</f>
        <v>43407</v>
      </c>
      <c r="AS6" s="69">
        <f t="shared" si="4"/>
        <v>43408</v>
      </c>
      <c r="AT6" s="70">
        <f t="shared" si="4"/>
        <v>43409</v>
      </c>
      <c r="AU6" s="48">
        <f t="shared" si="4"/>
        <v>43410</v>
      </c>
      <c r="AV6" s="48">
        <f t="shared" si="4"/>
        <v>43411</v>
      </c>
      <c r="AW6" s="48">
        <f t="shared" si="4"/>
        <v>43412</v>
      </c>
      <c r="AX6" s="48">
        <f t="shared" si="4"/>
        <v>43413</v>
      </c>
      <c r="AY6" s="48">
        <f t="shared" si="4"/>
        <v>43414</v>
      </c>
      <c r="AZ6" s="71">
        <f t="shared" si="4"/>
        <v>43415</v>
      </c>
      <c r="BA6" s="72">
        <f t="shared" si="4"/>
        <v>43416</v>
      </c>
      <c r="BB6" s="48">
        <f t="shared" si="4"/>
        <v>43417</v>
      </c>
      <c r="BC6" s="48">
        <f t="shared" si="4"/>
        <v>43418</v>
      </c>
      <c r="BD6" s="48">
        <f t="shared" si="4"/>
        <v>43419</v>
      </c>
      <c r="BE6" s="48">
        <f t="shared" si="4"/>
        <v>43420</v>
      </c>
      <c r="BF6" s="48">
        <f t="shared" si="4"/>
        <v>43421</v>
      </c>
      <c r="BG6" s="73">
        <f t="shared" si="4"/>
        <v>43422</v>
      </c>
      <c r="BH6" s="74">
        <f t="shared" si="4"/>
        <v>43423</v>
      </c>
      <c r="BI6" s="48">
        <f t="shared" si="4"/>
        <v>43424</v>
      </c>
      <c r="BJ6" s="48">
        <f t="shared" si="4"/>
        <v>43425</v>
      </c>
      <c r="BK6" s="48">
        <f t="shared" si="4"/>
        <v>43426</v>
      </c>
      <c r="BL6" s="48">
        <f t="shared" si="4"/>
        <v>43427</v>
      </c>
      <c r="BM6" s="48">
        <f t="shared" si="4"/>
        <v>43428</v>
      </c>
      <c r="BN6" s="75">
        <f t="shared" si="4"/>
        <v>43429</v>
      </c>
    </row>
    <row r="7" spans="1:150" s="44" customFormat="1" ht="30" customHeight="1" thickBot="1" x14ac:dyDescent="0.2">
      <c r="A7" s="37" t="s">
        <v>0</v>
      </c>
      <c r="B7" s="38" t="s">
        <v>1</v>
      </c>
      <c r="C7" s="39" t="s">
        <v>2</v>
      </c>
      <c r="D7" s="40" t="s">
        <v>8</v>
      </c>
      <c r="E7" s="41" t="s">
        <v>3</v>
      </c>
      <c r="F7" s="41" t="s">
        <v>4</v>
      </c>
      <c r="G7" s="39" t="s">
        <v>5</v>
      </c>
      <c r="H7" s="39" t="s">
        <v>6</v>
      </c>
      <c r="I7" s="77" t="s">
        <v>7</v>
      </c>
      <c r="J7" s="36"/>
      <c r="K7" s="58" t="str">
        <f t="shared" ref="K7:AP7" si="5">CHOOSE(WEEKDAY(K6,1),"S","M","T","W","T","F","S")</f>
        <v>M</v>
      </c>
      <c r="L7" s="42" t="str">
        <f t="shared" si="5"/>
        <v>T</v>
      </c>
      <c r="M7" s="42" t="str">
        <f t="shared" si="5"/>
        <v>W</v>
      </c>
      <c r="N7" s="42" t="str">
        <f t="shared" si="5"/>
        <v>T</v>
      </c>
      <c r="O7" s="42" t="str">
        <f t="shared" si="5"/>
        <v>F</v>
      </c>
      <c r="P7" s="42" t="str">
        <f t="shared" si="5"/>
        <v>S</v>
      </c>
      <c r="Q7" s="59" t="str">
        <f t="shared" si="5"/>
        <v>S</v>
      </c>
      <c r="R7" s="58" t="str">
        <f t="shared" si="5"/>
        <v>M</v>
      </c>
      <c r="S7" s="42" t="str">
        <f t="shared" si="5"/>
        <v>T</v>
      </c>
      <c r="T7" s="42" t="str">
        <f t="shared" si="5"/>
        <v>W</v>
      </c>
      <c r="U7" s="42" t="str">
        <f t="shared" ref="U7:W7" si="6">CHOOSE(WEEKDAY(U6,1),"S","M","T","W","T","F","S")</f>
        <v>T</v>
      </c>
      <c r="V7" s="42" t="str">
        <f t="shared" si="6"/>
        <v>F</v>
      </c>
      <c r="W7" s="42" t="str">
        <f t="shared" si="6"/>
        <v>S</v>
      </c>
      <c r="X7" s="59" t="str">
        <f t="shared" si="5"/>
        <v>S</v>
      </c>
      <c r="Y7" s="57" t="str">
        <f t="shared" si="5"/>
        <v>M</v>
      </c>
      <c r="Z7" s="42" t="str">
        <f t="shared" si="5"/>
        <v>T</v>
      </c>
      <c r="AA7" s="42" t="str">
        <f t="shared" si="5"/>
        <v>W</v>
      </c>
      <c r="AB7" s="42" t="str">
        <f t="shared" si="5"/>
        <v>T</v>
      </c>
      <c r="AC7" s="42" t="str">
        <f t="shared" si="5"/>
        <v>F</v>
      </c>
      <c r="AD7" s="42" t="str">
        <f t="shared" si="5"/>
        <v>S</v>
      </c>
      <c r="AE7" s="60" t="str">
        <f t="shared" si="5"/>
        <v>S</v>
      </c>
      <c r="AF7" s="58" t="str">
        <f t="shared" si="5"/>
        <v>M</v>
      </c>
      <c r="AG7" s="42" t="str">
        <f t="shared" si="5"/>
        <v>T</v>
      </c>
      <c r="AH7" s="42" t="str">
        <f t="shared" si="5"/>
        <v>W</v>
      </c>
      <c r="AI7" s="42" t="str">
        <f t="shared" si="5"/>
        <v>T</v>
      </c>
      <c r="AJ7" s="42" t="str">
        <f t="shared" si="5"/>
        <v>F</v>
      </c>
      <c r="AK7" s="42" t="str">
        <f t="shared" si="5"/>
        <v>S</v>
      </c>
      <c r="AL7" s="59" t="str">
        <f t="shared" si="5"/>
        <v>S</v>
      </c>
      <c r="AM7" s="58" t="str">
        <f t="shared" si="5"/>
        <v>M</v>
      </c>
      <c r="AN7" s="42" t="str">
        <f t="shared" si="5"/>
        <v>T</v>
      </c>
      <c r="AO7" s="42" t="str">
        <f t="shared" si="5"/>
        <v>W</v>
      </c>
      <c r="AP7" s="42" t="str">
        <f t="shared" si="5"/>
        <v>T</v>
      </c>
      <c r="AQ7" s="42" t="str">
        <f t="shared" ref="AQ7:BN7" si="7">CHOOSE(WEEKDAY(AQ6,1),"S","M","T","W","T","F","S")</f>
        <v>F</v>
      </c>
      <c r="AR7" s="42" t="str">
        <f t="shared" si="7"/>
        <v>S</v>
      </c>
      <c r="AS7" s="59" t="str">
        <f t="shared" si="7"/>
        <v>S</v>
      </c>
      <c r="AT7" s="58" t="str">
        <f t="shared" si="7"/>
        <v>M</v>
      </c>
      <c r="AU7" s="42" t="str">
        <f t="shared" si="7"/>
        <v>T</v>
      </c>
      <c r="AV7" s="42" t="str">
        <f t="shared" si="7"/>
        <v>W</v>
      </c>
      <c r="AW7" s="42" t="str">
        <f t="shared" si="7"/>
        <v>T</v>
      </c>
      <c r="AX7" s="42" t="str">
        <f t="shared" si="7"/>
        <v>F</v>
      </c>
      <c r="AY7" s="42" t="str">
        <f t="shared" si="7"/>
        <v>S</v>
      </c>
      <c r="AZ7" s="59" t="str">
        <f t="shared" si="7"/>
        <v>S</v>
      </c>
      <c r="BA7" s="58" t="str">
        <f t="shared" si="7"/>
        <v>M</v>
      </c>
      <c r="BB7" s="42" t="str">
        <f t="shared" si="7"/>
        <v>T</v>
      </c>
      <c r="BC7" s="42" t="str">
        <f t="shared" si="7"/>
        <v>W</v>
      </c>
      <c r="BD7" s="42" t="str">
        <f t="shared" si="7"/>
        <v>T</v>
      </c>
      <c r="BE7" s="42" t="str">
        <f t="shared" si="7"/>
        <v>F</v>
      </c>
      <c r="BF7" s="42" t="str">
        <f t="shared" si="7"/>
        <v>S</v>
      </c>
      <c r="BG7" s="59" t="str">
        <f t="shared" si="7"/>
        <v>S</v>
      </c>
      <c r="BH7" s="58" t="str">
        <f t="shared" si="7"/>
        <v>M</v>
      </c>
      <c r="BI7" s="42" t="str">
        <f t="shared" si="7"/>
        <v>T</v>
      </c>
      <c r="BJ7" s="42" t="str">
        <f t="shared" si="7"/>
        <v>W</v>
      </c>
      <c r="BK7" s="42" t="str">
        <f t="shared" si="7"/>
        <v>T</v>
      </c>
      <c r="BL7" s="42" t="str">
        <f t="shared" si="7"/>
        <v>F</v>
      </c>
      <c r="BM7" s="42" t="str">
        <f t="shared" si="7"/>
        <v>S</v>
      </c>
      <c r="BN7" s="59" t="str">
        <f t="shared" si="7"/>
        <v>S</v>
      </c>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row>
    <row r="8" spans="1:150" s="5" customFormat="1" ht="19" thickTop="1" x14ac:dyDescent="0.15">
      <c r="A8" s="84" t="str">
        <f>IF(ISERROR(VALUE(SUBSTITUTE(prevWBS,".",""))),"1",IF(ISERROR(FIND("`",SUBSTITUTE(prevWBS,".","`",1))),TEXT(VALUE(prevWBS)+1,"#"),TEXT(VALUE(LEFT(prevWBS,FIND("`",SUBSTITUTE(prevWBS,".","`",1))-1))+1,"#")))</f>
        <v>1</v>
      </c>
      <c r="B8" s="119" t="s">
        <v>15</v>
      </c>
      <c r="D8" s="6"/>
      <c r="E8" s="7"/>
      <c r="F8" s="7"/>
      <c r="G8" s="8"/>
      <c r="H8" s="9"/>
      <c r="I8" s="99"/>
      <c r="J8" s="87"/>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row>
    <row r="9" spans="1:150" s="13" customFormat="1" ht="18" x14ac:dyDescent="0.15">
      <c r="A9" s="85" t="str">
        <f t="shared" ref="A9:A19" si="8">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15" t="s">
        <v>34</v>
      </c>
      <c r="C9" s="116" t="s">
        <v>17</v>
      </c>
      <c r="D9" s="83"/>
      <c r="E9" s="82">
        <v>43374</v>
      </c>
      <c r="F9" s="78">
        <f>IF(ISBLANK(E9)," - ",IF(G9=0,E9,E9+G9-1))</f>
        <v>43376</v>
      </c>
      <c r="G9" s="34">
        <v>3</v>
      </c>
      <c r="H9" s="35">
        <v>1</v>
      </c>
      <c r="I9" s="97">
        <f t="shared" ref="I9:I21" si="9">IF(OR(F9=0,E9=0),0,NETWORKDAYS(E9,F9))</f>
        <v>3</v>
      </c>
      <c r="J9" s="88"/>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row>
    <row r="10" spans="1:150" s="13" customFormat="1" ht="18" x14ac:dyDescent="0.15">
      <c r="A10" s="85" t="str">
        <f t="shared" si="8"/>
        <v>1.2</v>
      </c>
      <c r="B10" s="115" t="s">
        <v>18</v>
      </c>
      <c r="C10" s="116" t="s">
        <v>25</v>
      </c>
      <c r="D10" s="83"/>
      <c r="E10" s="82">
        <v>43374</v>
      </c>
      <c r="F10" s="78">
        <f>IF(ISBLANK(E10)," - ",IF(G10=0,E10,E10+G10-1))</f>
        <v>43393</v>
      </c>
      <c r="G10" s="34">
        <v>20</v>
      </c>
      <c r="H10" s="35">
        <v>1</v>
      </c>
      <c r="I10" s="97">
        <f t="shared" ref="I10" si="10">IF(OR(F10=0,E10=0),0,NETWORKDAYS(E10,F10))</f>
        <v>15</v>
      </c>
      <c r="J10" s="88"/>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row>
    <row r="11" spans="1:150" s="13" customFormat="1" ht="18" x14ac:dyDescent="0.15">
      <c r="A11" s="85" t="str">
        <f t="shared" si="8"/>
        <v>1.3</v>
      </c>
      <c r="B11" s="115" t="s">
        <v>26</v>
      </c>
      <c r="C11" s="116" t="s">
        <v>25</v>
      </c>
      <c r="D11" s="83"/>
      <c r="E11" s="82">
        <v>43374</v>
      </c>
      <c r="F11" s="78">
        <f t="shared" ref="F11:F21" si="11">IF(ISBLANK(E11)," - ",IF(G11=0,E11,E11+G11-1))</f>
        <v>43403</v>
      </c>
      <c r="G11" s="34">
        <v>30</v>
      </c>
      <c r="H11" s="35">
        <v>1</v>
      </c>
      <c r="I11" s="97">
        <f t="shared" si="9"/>
        <v>22</v>
      </c>
      <c r="J11" s="88"/>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row>
    <row r="12" spans="1:150" s="13" customFormat="1" ht="18" x14ac:dyDescent="0.15">
      <c r="A12" s="85" t="str">
        <f t="shared" si="8"/>
        <v>1.4</v>
      </c>
      <c r="B12" s="115" t="s">
        <v>28</v>
      </c>
      <c r="C12" s="116" t="s">
        <v>30</v>
      </c>
      <c r="D12" s="83"/>
      <c r="E12" s="82">
        <v>43497</v>
      </c>
      <c r="F12" s="78">
        <f t="shared" si="11"/>
        <v>43500</v>
      </c>
      <c r="G12" s="34">
        <v>4</v>
      </c>
      <c r="H12" s="35">
        <v>1</v>
      </c>
      <c r="I12" s="97">
        <f t="shared" si="9"/>
        <v>2</v>
      </c>
      <c r="J12" s="88"/>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row>
    <row r="13" spans="1:150" s="13" customFormat="1" ht="18" x14ac:dyDescent="0.15">
      <c r="A13"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15" t="s">
        <v>63</v>
      </c>
      <c r="C13" s="116" t="s">
        <v>31</v>
      </c>
      <c r="D13" s="83"/>
      <c r="E13" s="82">
        <v>43404</v>
      </c>
      <c r="F13" s="78">
        <f t="shared" si="11"/>
        <v>43497</v>
      </c>
      <c r="G13" s="34">
        <v>94</v>
      </c>
      <c r="H13" s="35">
        <v>1</v>
      </c>
      <c r="I13" s="97">
        <f t="shared" si="9"/>
        <v>68</v>
      </c>
      <c r="J13" s="88"/>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row>
    <row r="14" spans="1:150" s="13" customFormat="1" ht="18" x14ac:dyDescent="0.15">
      <c r="A14"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15" t="s">
        <v>29</v>
      </c>
      <c r="C14" s="116" t="s">
        <v>60</v>
      </c>
      <c r="D14" s="83"/>
      <c r="E14" s="82">
        <v>43516</v>
      </c>
      <c r="F14" s="78">
        <f t="shared" si="11"/>
        <v>43545</v>
      </c>
      <c r="G14" s="34">
        <v>30</v>
      </c>
      <c r="H14" s="35">
        <v>1</v>
      </c>
      <c r="I14" s="97">
        <f t="shared" si="9"/>
        <v>22</v>
      </c>
      <c r="J14" s="88"/>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row>
    <row r="15" spans="1:150" s="13" customFormat="1" ht="18" x14ac:dyDescent="0.15">
      <c r="A15" s="85" t="str">
        <f t="shared" si="8"/>
        <v>1.5</v>
      </c>
      <c r="B15" s="115" t="s">
        <v>41</v>
      </c>
      <c r="C15" s="116" t="s">
        <v>51</v>
      </c>
      <c r="D15" s="83"/>
      <c r="E15" s="82">
        <v>43460</v>
      </c>
      <c r="F15" s="78">
        <f t="shared" si="11"/>
        <v>43473</v>
      </c>
      <c r="G15" s="34">
        <v>14</v>
      </c>
      <c r="H15" s="35">
        <v>1</v>
      </c>
      <c r="I15" s="97">
        <f t="shared" si="9"/>
        <v>10</v>
      </c>
      <c r="J15" s="88"/>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row>
    <row r="16" spans="1:150" s="13" customFormat="1" ht="18" x14ac:dyDescent="0.15">
      <c r="A16"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1.5.1</v>
      </c>
      <c r="B16" s="115" t="s">
        <v>40</v>
      </c>
      <c r="C16" s="116" t="s">
        <v>49</v>
      </c>
      <c r="D16" s="83"/>
      <c r="E16" s="82">
        <v>43460</v>
      </c>
      <c r="F16" s="78">
        <f t="shared" ref="F16:F17" si="12">IF(ISBLANK(E16)," - ",IF(G16=0,E16,E16+G16-1))</f>
        <v>43473</v>
      </c>
      <c r="G16" s="34">
        <v>14</v>
      </c>
      <c r="H16" s="35">
        <v>1</v>
      </c>
      <c r="I16" s="97">
        <f t="shared" ref="I16:I17" si="13">IF(OR(F16=0,E16=0),0,NETWORKDAYS(E16,F16))</f>
        <v>10</v>
      </c>
      <c r="J16" s="88"/>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row>
    <row r="17" spans="1:66" s="13" customFormat="1" ht="18" x14ac:dyDescent="0.15">
      <c r="A17"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1.5.2</v>
      </c>
      <c r="B17" s="115" t="s">
        <v>42</v>
      </c>
      <c r="C17" s="116" t="s">
        <v>39</v>
      </c>
      <c r="D17" s="83"/>
      <c r="E17" s="82">
        <v>43464</v>
      </c>
      <c r="F17" s="78">
        <f t="shared" si="12"/>
        <v>43468</v>
      </c>
      <c r="G17" s="34">
        <v>5</v>
      </c>
      <c r="H17" s="35">
        <v>1</v>
      </c>
      <c r="I17" s="97">
        <f t="shared" si="13"/>
        <v>4</v>
      </c>
      <c r="J17" s="88"/>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row>
    <row r="18" spans="1:66" s="13" customFormat="1" ht="18" x14ac:dyDescent="0.15">
      <c r="A18" s="85" t="str">
        <f t="shared" si="8"/>
        <v>1.6</v>
      </c>
      <c r="B18" s="115" t="s">
        <v>43</v>
      </c>
      <c r="C18" s="116" t="s">
        <v>44</v>
      </c>
      <c r="D18" s="83"/>
      <c r="E18" s="82">
        <v>43468</v>
      </c>
      <c r="F18" s="78">
        <f t="shared" si="11"/>
        <v>43468</v>
      </c>
      <c r="G18" s="34">
        <v>1</v>
      </c>
      <c r="H18" s="35">
        <v>1</v>
      </c>
      <c r="I18" s="97">
        <f t="shared" si="9"/>
        <v>1</v>
      </c>
      <c r="J18" s="88"/>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row>
    <row r="19" spans="1:66" s="13" customFormat="1" ht="18" x14ac:dyDescent="0.15">
      <c r="A19" s="85" t="str">
        <f t="shared" si="8"/>
        <v>1.7</v>
      </c>
      <c r="B19" s="115" t="s">
        <v>32</v>
      </c>
      <c r="C19" s="116" t="s">
        <v>59</v>
      </c>
      <c r="D19" s="83"/>
      <c r="E19" s="82">
        <v>43473</v>
      </c>
      <c r="F19" s="78">
        <f t="shared" si="11"/>
        <v>43486</v>
      </c>
      <c r="G19" s="34">
        <v>14</v>
      </c>
      <c r="H19" s="35">
        <v>1</v>
      </c>
      <c r="I19" s="97">
        <f t="shared" si="9"/>
        <v>10</v>
      </c>
      <c r="J19" s="88"/>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row>
    <row r="20" spans="1:66" s="13" customFormat="1" ht="18" x14ac:dyDescent="0.15">
      <c r="A20"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1.7.1</v>
      </c>
      <c r="B20" s="115" t="s">
        <v>45</v>
      </c>
      <c r="C20" s="116" t="s">
        <v>48</v>
      </c>
      <c r="D20" s="83"/>
      <c r="E20" s="82">
        <v>43473</v>
      </c>
      <c r="F20" s="78">
        <f t="shared" si="11"/>
        <v>43486</v>
      </c>
      <c r="G20" s="34">
        <v>14</v>
      </c>
      <c r="H20" s="35">
        <v>1</v>
      </c>
      <c r="I20" s="97">
        <f t="shared" si="9"/>
        <v>10</v>
      </c>
      <c r="J20" s="88"/>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row>
    <row r="21" spans="1:66" s="11" customFormat="1" ht="18" x14ac:dyDescent="0.15">
      <c r="A21" s="85"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1.7.2</v>
      </c>
      <c r="B21" s="115" t="s">
        <v>46</v>
      </c>
      <c r="C21" s="116" t="s">
        <v>59</v>
      </c>
      <c r="D21" s="83"/>
      <c r="E21" s="82">
        <v>43473</v>
      </c>
      <c r="F21" s="78">
        <f t="shared" si="11"/>
        <v>43486</v>
      </c>
      <c r="G21" s="34">
        <v>14</v>
      </c>
      <c r="H21" s="35">
        <v>1</v>
      </c>
      <c r="I21" s="97">
        <f t="shared" si="9"/>
        <v>10</v>
      </c>
      <c r="J21" s="88"/>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row>
    <row r="22" spans="1:66" s="13" customFormat="1" ht="18" x14ac:dyDescent="0.15">
      <c r="A22" s="85" t="str">
        <f t="shared" ref="A22" si="14">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1.8</v>
      </c>
      <c r="B22" s="115" t="s">
        <v>47</v>
      </c>
      <c r="C22" s="116" t="s">
        <v>25</v>
      </c>
      <c r="D22" s="83"/>
      <c r="E22" s="82">
        <v>43499</v>
      </c>
      <c r="F22" s="78">
        <f>IF(ISBLANK(E22)," - ",IF(G22=0,E22,E22+G22-1))</f>
        <v>43508</v>
      </c>
      <c r="G22" s="34">
        <v>10</v>
      </c>
      <c r="H22" s="35">
        <v>1</v>
      </c>
      <c r="I22" s="97">
        <f t="shared" ref="I22" si="15">IF(OR(F22=0,E22=0),0,NETWORKDAYS(E22,F22))</f>
        <v>7</v>
      </c>
      <c r="J22" s="88"/>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row>
    <row r="23" spans="1:66" s="13" customFormat="1" ht="18" x14ac:dyDescent="0.15">
      <c r="A23" s="86" t="str">
        <f>IF(ISERROR(VALUE(SUBSTITUTE(prevWBS,".",""))),"1",IF(ISERROR(FIND("`",SUBSTITUTE(prevWBS,".","`",1))),TEXT(VALUE(prevWBS)+1,"#"),TEXT(VALUE(LEFT(prevWBS,FIND("`",SUBSTITUTE(prevWBS,".","`",1))-1))+1,"#")))</f>
        <v>2</v>
      </c>
      <c r="B23" s="117" t="s">
        <v>16</v>
      </c>
      <c r="C23" s="19"/>
      <c r="D23" s="16"/>
      <c r="E23" s="79"/>
      <c r="F23" s="76"/>
      <c r="G23" s="17"/>
      <c r="H23" s="18"/>
      <c r="I23" s="98"/>
      <c r="J23" s="8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row>
    <row r="24" spans="1:66" s="13" customFormat="1" ht="18" x14ac:dyDescent="0.15">
      <c r="A24"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24" s="118" t="s">
        <v>18</v>
      </c>
      <c r="C24" s="15" t="s">
        <v>25</v>
      </c>
      <c r="D24" s="14"/>
      <c r="E24" s="82">
        <v>43394</v>
      </c>
      <c r="F24" s="78">
        <f t="shared" ref="F24:F30" si="16">IF(ISBLANK(E24)," - ",IF(G24=0,E24,E24+G24-1))</f>
        <v>43411</v>
      </c>
      <c r="G24" s="34">
        <v>18</v>
      </c>
      <c r="H24" s="35">
        <v>1</v>
      </c>
      <c r="I24" s="97">
        <f>IF(OR(F24=0,E24=0),0,NETWORKDAYS(E24,F24))</f>
        <v>13</v>
      </c>
      <c r="J24" s="88"/>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row>
    <row r="25" spans="1:66" s="13" customFormat="1" ht="18" x14ac:dyDescent="0.15">
      <c r="A25"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5" s="118" t="s">
        <v>58</v>
      </c>
      <c r="C25" s="15" t="s">
        <v>59</v>
      </c>
      <c r="D25" s="14"/>
      <c r="E25" s="82">
        <v>43394</v>
      </c>
      <c r="F25" s="78">
        <f t="shared" ref="F25" si="17">IF(ISBLANK(E25)," - ",IF(G25=0,E25,E25+G25-1))</f>
        <v>43411</v>
      </c>
      <c r="G25" s="34">
        <v>18</v>
      </c>
      <c r="H25" s="35">
        <v>1</v>
      </c>
      <c r="I25" s="97">
        <f>IF(OR(F25=0,E25=0),0,NETWORKDAYS(E25,F25))</f>
        <v>13</v>
      </c>
      <c r="J25" s="88"/>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row>
    <row r="26" spans="1:66" s="13" customFormat="1" ht="18" x14ac:dyDescent="0.15">
      <c r="A26"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6" s="118" t="s">
        <v>26</v>
      </c>
      <c r="C26" s="15" t="s">
        <v>25</v>
      </c>
      <c r="D26" s="14"/>
      <c r="E26" s="82">
        <v>43394</v>
      </c>
      <c r="F26" s="78">
        <f t="shared" si="16"/>
        <v>43416</v>
      </c>
      <c r="G26" s="34">
        <v>23</v>
      </c>
      <c r="H26" s="35">
        <v>1</v>
      </c>
      <c r="I26" s="97">
        <f>IF(OR(F26=0,E26=0),0,NETWORKDAYS(E26,F26))</f>
        <v>16</v>
      </c>
      <c r="J26" s="88"/>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66" s="13" customFormat="1" ht="18" x14ac:dyDescent="0.15">
      <c r="A27"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7" s="118" t="s">
        <v>27</v>
      </c>
      <c r="C27" s="15" t="s">
        <v>30</v>
      </c>
      <c r="D27" s="14"/>
      <c r="E27" s="82">
        <v>43474</v>
      </c>
      <c r="F27" s="78">
        <f t="shared" si="16"/>
        <v>43543</v>
      </c>
      <c r="G27" s="34">
        <v>70</v>
      </c>
      <c r="H27" s="35">
        <v>1</v>
      </c>
      <c r="I27" s="97">
        <f>IF(OR(F27=0,E27=0),0,NETWORKDAYS(E27,F27))</f>
        <v>50</v>
      </c>
      <c r="J27" s="88"/>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row>
    <row r="28" spans="1:66" s="13" customFormat="1" ht="18" x14ac:dyDescent="0.15">
      <c r="A28" s="85" t="str">
        <f t="shared" ref="A28" si="18">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8" s="115" t="s">
        <v>53</v>
      </c>
      <c r="C28" s="116" t="s">
        <v>17</v>
      </c>
      <c r="D28" s="83"/>
      <c r="E28" s="82">
        <v>43472</v>
      </c>
      <c r="F28" s="78">
        <f t="shared" si="16"/>
        <v>43485</v>
      </c>
      <c r="G28" s="34">
        <v>14</v>
      </c>
      <c r="H28" s="35">
        <v>1</v>
      </c>
      <c r="I28" s="97">
        <f t="shared" ref="I28:I31" si="19">IF(OR(F28=0,E28=0),0,NETWORKDAYS(E28,F28))</f>
        <v>10</v>
      </c>
      <c r="J28" s="88"/>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row>
    <row r="29" spans="1:66" s="13" customFormat="1" ht="18" x14ac:dyDescent="0.15">
      <c r="A29" s="85" t="str">
        <f t="shared" ref="A29" si="20">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2.6</v>
      </c>
      <c r="B29" s="115" t="s">
        <v>52</v>
      </c>
      <c r="C29" s="116" t="s">
        <v>48</v>
      </c>
      <c r="D29" s="83"/>
      <c r="E29" s="82">
        <v>43473</v>
      </c>
      <c r="F29" s="78">
        <f t="shared" si="16"/>
        <v>43486</v>
      </c>
      <c r="G29" s="34">
        <v>14</v>
      </c>
      <c r="H29" s="35">
        <v>1</v>
      </c>
      <c r="I29" s="97">
        <f t="shared" si="19"/>
        <v>10</v>
      </c>
      <c r="J29" s="88"/>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row>
    <row r="30" spans="1:66" s="11" customFormat="1" ht="18" x14ac:dyDescent="0.15">
      <c r="A30" s="85" t="str">
        <f t="shared" ref="A30:A31" si="21">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2.7</v>
      </c>
      <c r="B30" s="115" t="s">
        <v>43</v>
      </c>
      <c r="C30" s="116" t="s">
        <v>44</v>
      </c>
      <c r="D30" s="83"/>
      <c r="E30" s="82">
        <v>43473</v>
      </c>
      <c r="F30" s="78">
        <f t="shared" si="16"/>
        <v>43473</v>
      </c>
      <c r="G30" s="34">
        <v>1</v>
      </c>
      <c r="H30" s="35">
        <v>1</v>
      </c>
      <c r="I30" s="97">
        <f t="shared" si="19"/>
        <v>1</v>
      </c>
      <c r="J30" s="88"/>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row>
    <row r="31" spans="1:66" s="13" customFormat="1" ht="18" x14ac:dyDescent="0.15">
      <c r="A31" s="85" t="str">
        <f t="shared" si="21"/>
        <v>2.8</v>
      </c>
      <c r="B31" s="115" t="s">
        <v>47</v>
      </c>
      <c r="C31" s="116" t="s">
        <v>25</v>
      </c>
      <c r="D31" s="83"/>
      <c r="E31" s="82">
        <v>43533</v>
      </c>
      <c r="F31" s="78">
        <f>IF(ISBLANK(E31)," - ",IF(G31=0,E31,E31+G31-1))</f>
        <v>43542</v>
      </c>
      <c r="G31" s="34">
        <v>10</v>
      </c>
      <c r="H31" s="35">
        <v>1</v>
      </c>
      <c r="I31" s="97">
        <f t="shared" si="19"/>
        <v>6</v>
      </c>
      <c r="J31" s="88"/>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row>
    <row r="32" spans="1:66" s="13" customFormat="1" ht="18" x14ac:dyDescent="0.15">
      <c r="A32" s="86" t="str">
        <f>IF(ISERROR(VALUE(SUBSTITUTE(prevWBS,".",""))),"1",IF(ISERROR(FIND("`",SUBSTITUTE(prevWBS,".","`",1))),TEXT(VALUE(prevWBS)+1,"#"),TEXT(VALUE(LEFT(prevWBS,FIND("`",SUBSTITUTE(prevWBS,".","`",1))-1))+1,"#")))</f>
        <v>3</v>
      </c>
      <c r="B32" s="117" t="s">
        <v>50</v>
      </c>
      <c r="C32" s="19"/>
      <c r="D32" s="16"/>
      <c r="E32" s="79"/>
      <c r="F32" s="80"/>
      <c r="G32" s="17"/>
      <c r="H32" s="18"/>
      <c r="I32" s="98"/>
      <c r="J32" s="8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row>
    <row r="33" spans="1:66" s="13" customFormat="1" ht="18" x14ac:dyDescent="0.15">
      <c r="A33"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33" s="118" t="s">
        <v>54</v>
      </c>
      <c r="C33" s="15" t="s">
        <v>62</v>
      </c>
      <c r="D33" s="14"/>
      <c r="E33" s="82">
        <v>43404</v>
      </c>
      <c r="F33" s="78">
        <f t="shared" ref="F33:F36" si="22">IF(ISBLANK(E33)," - ",IF(G33=0,E33,E33+G33-1))</f>
        <v>43574</v>
      </c>
      <c r="G33" s="34">
        <v>171</v>
      </c>
      <c r="H33" s="35">
        <v>0.95</v>
      </c>
      <c r="I33" s="97">
        <f>IF(OR(F33=0,E33=0),0,NETWORKDAYS(E33,F33))</f>
        <v>123</v>
      </c>
      <c r="J33" s="88"/>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row>
    <row r="34" spans="1:66" s="13" customFormat="1" ht="18" x14ac:dyDescent="0.15">
      <c r="A34"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34" s="118" t="s">
        <v>55</v>
      </c>
      <c r="C34" s="15" t="s">
        <v>62</v>
      </c>
      <c r="D34" s="14"/>
      <c r="E34" s="82">
        <v>43404</v>
      </c>
      <c r="F34" s="78">
        <f t="shared" si="22"/>
        <v>43574</v>
      </c>
      <c r="G34" s="34">
        <v>171</v>
      </c>
      <c r="H34" s="35">
        <v>0.95</v>
      </c>
      <c r="I34" s="97">
        <f>IF(OR(F34=0,E34=0),0,NETWORKDAYS(E34,F34))</f>
        <v>123</v>
      </c>
      <c r="J34" s="88"/>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row>
    <row r="35" spans="1:66" s="13" customFormat="1" ht="18" x14ac:dyDescent="0.15">
      <c r="A35"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35" s="118" t="s">
        <v>56</v>
      </c>
      <c r="C35" s="15" t="s">
        <v>62</v>
      </c>
      <c r="D35" s="14"/>
      <c r="E35" s="82">
        <v>43404</v>
      </c>
      <c r="F35" s="78">
        <f t="shared" si="22"/>
        <v>43574</v>
      </c>
      <c r="G35" s="34">
        <v>171</v>
      </c>
      <c r="H35" s="35">
        <v>0.95</v>
      </c>
      <c r="I35" s="97">
        <f>IF(OR(F35=0,E35=0),0,NETWORKDAYS(E35,F35))</f>
        <v>123</v>
      </c>
      <c r="J35" s="88"/>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row>
    <row r="36" spans="1:66" s="11" customFormat="1" ht="18" x14ac:dyDescent="0.15">
      <c r="A36"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36" s="118" t="s">
        <v>57</v>
      </c>
      <c r="C36" s="15" t="s">
        <v>61</v>
      </c>
      <c r="D36" s="14"/>
      <c r="E36" s="82">
        <v>43404</v>
      </c>
      <c r="F36" s="78">
        <f t="shared" si="22"/>
        <v>43574</v>
      </c>
      <c r="G36" s="34">
        <v>171</v>
      </c>
      <c r="H36" s="35">
        <v>0.95</v>
      </c>
      <c r="I36" s="97">
        <f>IF(OR(F36=0,E36=0),0,NETWORKDAYS(E36,F36))</f>
        <v>123</v>
      </c>
      <c r="J36" s="88"/>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row>
    <row r="37" spans="1:66" s="13" customFormat="1" ht="18" x14ac:dyDescent="0.15">
      <c r="A37" s="86" t="str">
        <f>IF(ISERROR(VALUE(SUBSTITUTE(prevWBS,".",""))),"1",IF(ISERROR(FIND("`",SUBSTITUTE(prevWBS,".","`",1))),TEXT(VALUE(prevWBS)+1,"#"),TEXT(VALUE(LEFT(prevWBS,FIND("`",SUBSTITUTE(prevWBS,".","`",1))-1))+1,"#")))</f>
        <v>4</v>
      </c>
      <c r="B37" s="117" t="s">
        <v>33</v>
      </c>
      <c r="C37" s="19"/>
      <c r="D37" s="16"/>
      <c r="E37" s="79"/>
      <c r="F37" s="80"/>
      <c r="G37" s="17"/>
      <c r="H37" s="18"/>
      <c r="I37" s="98"/>
      <c r="J37" s="8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66" s="13" customFormat="1" ht="18" x14ac:dyDescent="0.15">
      <c r="A38"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8" s="118" t="s">
        <v>18</v>
      </c>
      <c r="C38" s="15" t="s">
        <v>39</v>
      </c>
      <c r="D38" s="14"/>
      <c r="E38" s="82">
        <v>43472</v>
      </c>
      <c r="F38" s="78">
        <f t="shared" ref="F38:F39" si="23">IF(ISBLANK(E38)," - ",IF(G38=0,E38,E38+G38-1))</f>
        <v>43486</v>
      </c>
      <c r="G38" s="34">
        <v>15</v>
      </c>
      <c r="H38" s="35">
        <v>1</v>
      </c>
      <c r="I38" s="97">
        <f>IF(OR(F38=0,E38=0),0,NETWORKDAYS(E38,F38))</f>
        <v>11</v>
      </c>
      <c r="J38" s="88"/>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row>
    <row r="39" spans="1:66" s="13" customFormat="1" ht="18" x14ac:dyDescent="0.15">
      <c r="A39"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9" s="118" t="s">
        <v>26</v>
      </c>
      <c r="C39" s="15" t="s">
        <v>39</v>
      </c>
      <c r="D39" s="14"/>
      <c r="E39" s="82">
        <v>43472</v>
      </c>
      <c r="F39" s="78">
        <f t="shared" si="23"/>
        <v>43486</v>
      </c>
      <c r="G39" s="34">
        <v>15</v>
      </c>
      <c r="H39" s="35">
        <v>1</v>
      </c>
      <c r="I39" s="97">
        <f>IF(OR(F39=0,E39=0),0,NETWORKDAYS(E39,F39))</f>
        <v>11</v>
      </c>
      <c r="J39" s="88"/>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row>
    <row r="40" spans="1:66" s="13" customFormat="1" ht="18" x14ac:dyDescent="0.15">
      <c r="A40"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40" s="118" t="s">
        <v>32</v>
      </c>
      <c r="C40" s="15" t="s">
        <v>39</v>
      </c>
      <c r="D40" s="14"/>
      <c r="E40" s="82">
        <v>43486</v>
      </c>
      <c r="F40" s="78">
        <f>IF(ISBLANK(E40)," - ",IF(G40=0,E40,E40+G40-1))</f>
        <v>43555</v>
      </c>
      <c r="G40" s="34">
        <v>70</v>
      </c>
      <c r="H40" s="35">
        <v>1</v>
      </c>
      <c r="I40" s="97">
        <f>IF(OR(F40=0,E40=0),0,NETWORKDAYS(E40,F40))</f>
        <v>50</v>
      </c>
      <c r="J40" s="88"/>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row>
    <row r="41" spans="1:66" s="13" customFormat="1" ht="18" x14ac:dyDescent="0.15">
      <c r="A41" s="85"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41" s="118" t="s">
        <v>47</v>
      </c>
      <c r="C41" s="15" t="s">
        <v>39</v>
      </c>
      <c r="D41" s="14"/>
      <c r="E41" s="82">
        <v>43190</v>
      </c>
      <c r="F41" s="78">
        <f>IF(ISBLANK(E41)," - ",IF(G41=0,E41,E41+G41-1))</f>
        <v>43199</v>
      </c>
      <c r="G41" s="34">
        <v>10</v>
      </c>
      <c r="H41" s="35">
        <v>1</v>
      </c>
      <c r="I41" s="97">
        <f>IF(OR(F41=0,E41=0),0,NETWORKDAYS(E41,F41))</f>
        <v>6</v>
      </c>
      <c r="J41" s="88"/>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row>
    <row r="42" spans="1:66" s="24" customFormat="1" ht="18" x14ac:dyDescent="0.15">
      <c r="A42" s="12"/>
      <c r="B42" s="20"/>
      <c r="C42" s="20"/>
      <c r="D42" s="21"/>
      <c r="E42" s="81"/>
      <c r="F42" s="81"/>
      <c r="G42" s="22"/>
      <c r="H42" s="23"/>
      <c r="I42" s="100"/>
      <c r="J42" s="90"/>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row>
    <row r="43" spans="1:66" s="24" customFormat="1" ht="18" x14ac:dyDescent="0.15">
      <c r="A43" s="12"/>
      <c r="B43" s="20"/>
      <c r="C43" s="20"/>
      <c r="D43" s="21"/>
      <c r="E43" s="81"/>
      <c r="F43" s="81"/>
      <c r="G43" s="22"/>
      <c r="H43" s="23"/>
      <c r="I43" s="100"/>
      <c r="J43" s="90"/>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row>
    <row r="44" spans="1:66" s="25" customFormat="1" ht="27"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66" s="24" customFormat="1" ht="12" x14ac:dyDescent="0.1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66" s="24" customFormat="1" ht="12"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66" s="24" customFormat="1" ht="12"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row>
    <row r="48" spans="1:66" s="24" customFormat="1" ht="12"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row>
    <row r="49" spans="1:66" s="24" customFormat="1" ht="12"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row>
    <row r="50" spans="1:66" s="29" customFormat="1" ht="19.5" customHeight="1" x14ac:dyDescent="0.15">
      <c r="A50" s="26"/>
      <c r="B50" s="27"/>
      <c r="C50" s="27"/>
      <c r="D50" s="28"/>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row>
    <row r="51" spans="1:66" ht="19.5" customHeight="1" x14ac:dyDescent="0.15"/>
    <row r="52" spans="1:66" ht="19.5" customHeight="1" x14ac:dyDescent="0.15"/>
  </sheetData>
  <sheetProtection formatCells="0" formatColumns="0" formatRows="0" insertRows="0" deleteRows="0"/>
  <mergeCells count="19">
    <mergeCell ref="AD1:AR1"/>
    <mergeCell ref="AF4:AL4"/>
    <mergeCell ref="AF5:AL5"/>
    <mergeCell ref="R4:X4"/>
    <mergeCell ref="C5:E5"/>
    <mergeCell ref="K4:Q4"/>
    <mergeCell ref="C4:E4"/>
    <mergeCell ref="R5:X5"/>
    <mergeCell ref="K5:Q5"/>
    <mergeCell ref="Y4:AE4"/>
    <mergeCell ref="Y5:AE5"/>
    <mergeCell ref="BH4:BN4"/>
    <mergeCell ref="BH5:BN5"/>
    <mergeCell ref="AM5:AS5"/>
    <mergeCell ref="AT4:AZ4"/>
    <mergeCell ref="AT5:AZ5"/>
    <mergeCell ref="AM4:AS4"/>
    <mergeCell ref="BA4:BG4"/>
    <mergeCell ref="BA5:BG5"/>
  </mergeCells>
  <phoneticPr fontId="3" type="noConversion"/>
  <conditionalFormatting sqref="H8:H15 H18:H19 H32:H43 H23:H27">
    <cfRule type="dataBar" priority="45">
      <dataBar>
        <cfvo type="num" val="0"/>
        <cfvo type="num" val="1"/>
        <color theme="0" tint="-0.249977111117893"/>
      </dataBar>
      <extLst>
        <ext xmlns:x14="http://schemas.microsoft.com/office/spreadsheetml/2009/9/main" uri="{B025F937-C7B1-47D3-B67F-A62EFF666E3E}">
          <x14:id>{0A58A75E-4698-465A-8593-F06B91A3A900}</x14:id>
        </ext>
      </extLst>
    </cfRule>
  </conditionalFormatting>
  <conditionalFormatting sqref="K6:BM7">
    <cfRule type="expression" dxfId="15" priority="82">
      <formula>K$6=TODAY()</formula>
    </cfRule>
  </conditionalFormatting>
  <conditionalFormatting sqref="K32:BN43 K8:BN30">
    <cfRule type="expression" dxfId="14" priority="85">
      <formula>AND($E8&lt;=K$6,ROUNDDOWN(($F8-$E8+1)*$H8,0)+$E8-1&gt;=K$6)</formula>
    </cfRule>
    <cfRule type="expression" dxfId="13" priority="86">
      <formula>AND(NOT(ISBLANK($E8)),$E8&lt;=K$6,$F8&gt;=K$6)</formula>
    </cfRule>
  </conditionalFormatting>
  <conditionalFormatting sqref="K6:BN15 K18:BN19 K32:BN43 K23:BN27">
    <cfRule type="expression" dxfId="12" priority="39">
      <formula>K$6=TODAY()</formula>
    </cfRule>
  </conditionalFormatting>
  <conditionalFormatting sqref="H16:H17">
    <cfRule type="dataBar" priority="30">
      <dataBar>
        <cfvo type="num" val="0"/>
        <cfvo type="num" val="1"/>
        <color theme="0" tint="-0.249977111117893"/>
      </dataBar>
      <extLst>
        <ext xmlns:x14="http://schemas.microsoft.com/office/spreadsheetml/2009/9/main" uri="{B025F937-C7B1-47D3-B67F-A62EFF666E3E}">
          <x14:id>{8D68C366-27BD-4449-BEBA-8B7B696EA821}</x14:id>
        </ext>
      </extLst>
    </cfRule>
  </conditionalFormatting>
  <conditionalFormatting sqref="K16:BN17">
    <cfRule type="expression" dxfId="11" priority="29">
      <formula>K$6=TODAY()</formula>
    </cfRule>
  </conditionalFormatting>
  <conditionalFormatting sqref="H28">
    <cfRule type="dataBar" priority="26">
      <dataBar>
        <cfvo type="num" val="0"/>
        <cfvo type="num" val="1"/>
        <color theme="0" tint="-0.249977111117893"/>
      </dataBar>
      <extLst>
        <ext xmlns:x14="http://schemas.microsoft.com/office/spreadsheetml/2009/9/main" uri="{B025F937-C7B1-47D3-B67F-A62EFF666E3E}">
          <x14:id>{342D2375-FA9C-AE4C-8C74-3DBB3E6BD284}</x14:id>
        </ext>
      </extLst>
    </cfRule>
  </conditionalFormatting>
  <conditionalFormatting sqref="K28:BN28">
    <cfRule type="expression" dxfId="10" priority="25">
      <formula>K$6=TODAY()</formula>
    </cfRule>
  </conditionalFormatting>
  <conditionalFormatting sqref="H20:H21">
    <cfRule type="dataBar" priority="18">
      <dataBar>
        <cfvo type="num" val="0"/>
        <cfvo type="num" val="1"/>
        <color theme="0" tint="-0.249977111117893"/>
      </dataBar>
      <extLst>
        <ext xmlns:x14="http://schemas.microsoft.com/office/spreadsheetml/2009/9/main" uri="{B025F937-C7B1-47D3-B67F-A62EFF666E3E}">
          <x14:id>{6A937011-35C3-3B4C-AEA4-9F960396CF37}</x14:id>
        </ext>
      </extLst>
    </cfRule>
  </conditionalFormatting>
  <conditionalFormatting sqref="K20:BN21">
    <cfRule type="expression" dxfId="9" priority="17">
      <formula>K$6=TODAY()</formula>
    </cfRule>
  </conditionalFormatting>
  <conditionalFormatting sqref="H22">
    <cfRule type="dataBar" priority="14">
      <dataBar>
        <cfvo type="num" val="0"/>
        <cfvo type="num" val="1"/>
        <color theme="0" tint="-0.249977111117893"/>
      </dataBar>
      <extLst>
        <ext xmlns:x14="http://schemas.microsoft.com/office/spreadsheetml/2009/9/main" uri="{B025F937-C7B1-47D3-B67F-A62EFF666E3E}">
          <x14:id>{155CAF7B-BD78-0446-943B-7E44072F1B9B}</x14:id>
        </ext>
      </extLst>
    </cfRule>
  </conditionalFormatting>
  <conditionalFormatting sqref="K22:BN22">
    <cfRule type="expression" dxfId="8" priority="13">
      <formula>K$6=TODAY()</formula>
    </cfRule>
  </conditionalFormatting>
  <conditionalFormatting sqref="H30">
    <cfRule type="dataBar" priority="10">
      <dataBar>
        <cfvo type="num" val="0"/>
        <cfvo type="num" val="1"/>
        <color theme="0" tint="-0.249977111117893"/>
      </dataBar>
      <extLst>
        <ext xmlns:x14="http://schemas.microsoft.com/office/spreadsheetml/2009/9/main" uri="{B025F937-C7B1-47D3-B67F-A62EFF666E3E}">
          <x14:id>{46CB72AE-7457-8246-830C-61F45C8B9CDC}</x14:id>
        </ext>
      </extLst>
    </cfRule>
  </conditionalFormatting>
  <conditionalFormatting sqref="K30:BN30">
    <cfRule type="expression" dxfId="7" priority="9">
      <formula>K$6=TODAY()</formula>
    </cfRule>
  </conditionalFormatting>
  <conditionalFormatting sqref="H29">
    <cfRule type="dataBar" priority="6">
      <dataBar>
        <cfvo type="num" val="0"/>
        <cfvo type="num" val="1"/>
        <color theme="0" tint="-0.249977111117893"/>
      </dataBar>
      <extLst>
        <ext xmlns:x14="http://schemas.microsoft.com/office/spreadsheetml/2009/9/main" uri="{B025F937-C7B1-47D3-B67F-A62EFF666E3E}">
          <x14:id>{F68C16E0-A1ED-EB45-A8E4-A1A1095E1F25}</x14:id>
        </ext>
      </extLst>
    </cfRule>
  </conditionalFormatting>
  <conditionalFormatting sqref="K29:BN29">
    <cfRule type="expression" dxfId="6" priority="5">
      <formula>K$6=TODAY()</formula>
    </cfRule>
  </conditionalFormatting>
  <conditionalFormatting sqref="K31:BN31">
    <cfRule type="expression" dxfId="5" priority="3">
      <formula>AND($E31&lt;=K$6,ROUNDDOWN(($F31-$E31+1)*$H31,0)+$E31-1&gt;=K$6)</formula>
    </cfRule>
    <cfRule type="expression" dxfId="4" priority="4">
      <formula>AND(NOT(ISBLANK($E31)),$E31&lt;=K$6,$F31&gt;=K$6)</formula>
    </cfRule>
  </conditionalFormatting>
  <conditionalFormatting sqref="H31">
    <cfRule type="dataBar" priority="2">
      <dataBar>
        <cfvo type="num" val="0"/>
        <cfvo type="num" val="1"/>
        <color theme="0" tint="-0.249977111117893"/>
      </dataBar>
      <extLst>
        <ext xmlns:x14="http://schemas.microsoft.com/office/spreadsheetml/2009/9/main" uri="{B025F937-C7B1-47D3-B67F-A62EFF666E3E}">
          <x14:id>{45E30B93-9667-234F-9ADE-14DA8FDD0610}</x14:id>
        </ext>
      </extLst>
    </cfRule>
  </conditionalFormatting>
  <conditionalFormatting sqref="K31:BN31">
    <cfRule type="expression" dxfId="3" priority="1">
      <formula>K$6=TODAY()</formula>
    </cfRule>
  </conditionalFormatting>
  <conditionalFormatting sqref="A44:BD49">
    <cfRule type="expression" dxfId="2" priority="89">
      <formula>AND(#REF!&lt;=K$6,ROUNDDOWN((#REF!-#REF!+1)*#REF!,0)+#REF!-1&gt;=K$6)</formula>
    </cfRule>
    <cfRule type="expression" dxfId="1" priority="90">
      <formula>AND(NOT(ISBLANK(#REF!)),#REF!&lt;=K$6,#REF!&gt;=K$6)</formula>
    </cfRule>
  </conditionalFormatting>
  <conditionalFormatting sqref="A44:BD49">
    <cfRule type="expression" dxfId="0" priority="92">
      <formula>K$6=TODAY()</formula>
    </cfRule>
  </conditionalFormatting>
  <dataValidations count="1">
    <dataValidation allowBlank="1" showInputMessage="1" showErrorMessage="1" promptTitle="Display Week" prompt="Enter the week number to display first in the Gantt Chart. The weeks are numbered starting from the week containing the Start Date." sqref="I4" xr:uid="{00000000-0002-0000-0000-000000000000}"/>
  </dataValidations>
  <pageMargins left="0.25" right="0.25" top="0.5" bottom="0.5" header="0.5" footer="0.25"/>
  <pageSetup scale="61" fitToHeight="0" orientation="landscape" r:id="rId1"/>
  <headerFooter alignWithMargins="0"/>
  <ignoredErrors>
    <ignoredError sqref="H9:I9 A42:B43 I13 I14 F23 F32 F37 E42:I43 I24 I18 I15 I12 I11 I41 I35 I27 H23:I23 H32:I32 H37:I37 I26 I36 I33 I34 I38 I39 I40" unlockedFormula="1"/>
    <ignoredError sqref="A37 A32 A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10</xdr:col>
                    <xdr:colOff>12700</xdr:colOff>
                    <xdr:row>1</xdr:row>
                    <xdr:rowOff>38100</xdr:rowOff>
                  </from>
                  <to>
                    <xdr:col>28</xdr:col>
                    <xdr:colOff>101600</xdr:colOff>
                    <xdr:row>1</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H8:H15 H18:H19 H32:H43 H23:H27</xm:sqref>
        </x14:conditionalFormatting>
        <x14:conditionalFormatting xmlns:xm="http://schemas.microsoft.com/office/excel/2006/main">
          <x14:cfRule type="dataBar" id="{8D68C366-27BD-4449-BEBA-8B7B696EA821}">
            <x14:dataBar minLength="0" maxLength="100" gradient="0">
              <x14:cfvo type="num">
                <xm:f>0</xm:f>
              </x14:cfvo>
              <x14:cfvo type="num">
                <xm:f>1</xm:f>
              </x14:cfvo>
              <x14:negativeFillColor rgb="FFFF0000"/>
              <x14:axisColor rgb="FF000000"/>
            </x14:dataBar>
          </x14:cfRule>
          <xm:sqref>H16:H17</xm:sqref>
        </x14:conditionalFormatting>
        <x14:conditionalFormatting xmlns:xm="http://schemas.microsoft.com/office/excel/2006/main">
          <x14:cfRule type="dataBar" id="{342D2375-FA9C-AE4C-8C74-3DBB3E6BD284}">
            <x14:dataBar minLength="0" maxLength="100" gradient="0">
              <x14:cfvo type="num">
                <xm:f>0</xm:f>
              </x14:cfvo>
              <x14:cfvo type="num">
                <xm:f>1</xm:f>
              </x14:cfvo>
              <x14:negativeFillColor rgb="FFFF0000"/>
              <x14:axisColor rgb="FF000000"/>
            </x14:dataBar>
          </x14:cfRule>
          <xm:sqref>H28</xm:sqref>
        </x14:conditionalFormatting>
        <x14:conditionalFormatting xmlns:xm="http://schemas.microsoft.com/office/excel/2006/main">
          <x14:cfRule type="dataBar" id="{6A937011-35C3-3B4C-AEA4-9F960396CF37}">
            <x14:dataBar minLength="0" maxLength="100" gradient="0">
              <x14:cfvo type="num">
                <xm:f>0</xm:f>
              </x14:cfvo>
              <x14:cfvo type="num">
                <xm:f>1</xm:f>
              </x14:cfvo>
              <x14:negativeFillColor rgb="FFFF0000"/>
              <x14:axisColor rgb="FF000000"/>
            </x14:dataBar>
          </x14:cfRule>
          <xm:sqref>H20:H21</xm:sqref>
        </x14:conditionalFormatting>
        <x14:conditionalFormatting xmlns:xm="http://schemas.microsoft.com/office/excel/2006/main">
          <x14:cfRule type="dataBar" id="{155CAF7B-BD78-0446-943B-7E44072F1B9B}">
            <x14:dataBar minLength="0" maxLength="100" gradient="0">
              <x14:cfvo type="num">
                <xm:f>0</xm:f>
              </x14:cfvo>
              <x14:cfvo type="num">
                <xm:f>1</xm:f>
              </x14:cfvo>
              <x14:negativeFillColor rgb="FFFF0000"/>
              <x14:axisColor rgb="FF000000"/>
            </x14:dataBar>
          </x14:cfRule>
          <xm:sqref>H22</xm:sqref>
        </x14:conditionalFormatting>
        <x14:conditionalFormatting xmlns:xm="http://schemas.microsoft.com/office/excel/2006/main">
          <x14:cfRule type="dataBar" id="{46CB72AE-7457-8246-830C-61F45C8B9CDC}">
            <x14:dataBar minLength="0" maxLength="100" gradient="0">
              <x14:cfvo type="num">
                <xm:f>0</xm:f>
              </x14:cfvo>
              <x14:cfvo type="num">
                <xm:f>1</xm:f>
              </x14:cfvo>
              <x14:negativeFillColor rgb="FFFF0000"/>
              <x14:axisColor rgb="FF000000"/>
            </x14:dataBar>
          </x14:cfRule>
          <xm:sqref>H30</xm:sqref>
        </x14:conditionalFormatting>
        <x14:conditionalFormatting xmlns:xm="http://schemas.microsoft.com/office/excel/2006/main">
          <x14:cfRule type="dataBar" id="{F68C16E0-A1ED-EB45-A8E4-A1A1095E1F25}">
            <x14:dataBar minLength="0" maxLength="100" gradient="0">
              <x14:cfvo type="num">
                <xm:f>0</xm:f>
              </x14:cfvo>
              <x14:cfvo type="num">
                <xm:f>1</xm:f>
              </x14:cfvo>
              <x14:negativeFillColor rgb="FFFF0000"/>
              <x14:axisColor rgb="FF000000"/>
            </x14:dataBar>
          </x14:cfRule>
          <xm:sqref>H29</xm:sqref>
        </x14:conditionalFormatting>
        <x14:conditionalFormatting xmlns:xm="http://schemas.microsoft.com/office/excel/2006/main">
          <x14:cfRule type="dataBar" id="{45E30B93-9667-234F-9ADE-14DA8FDD0610}">
            <x14:dataBar minLength="0" maxLength="100" gradient="0">
              <x14:cfvo type="num">
                <xm:f>0</xm:f>
              </x14:cfvo>
              <x14:cfvo type="num">
                <xm:f>1</xm:f>
              </x14:cfvo>
              <x14:negativeFillColor rgb="FFFF0000"/>
              <x14:axisColor rgb="FF000000"/>
            </x14:dataBar>
          </x14:cfRule>
          <xm:sqref>H31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GanttChart</vt:lpstr>
      <vt:lpstr>GanttChart!prevWBS</vt:lpstr>
      <vt:lpstr>GanttChart!Print_Area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Hercules Blatsoukas</cp:lastModifiedBy>
  <cp:lastPrinted>2018-02-09T22:40:51Z</cp:lastPrinted>
  <dcterms:created xsi:type="dcterms:W3CDTF">2010-06-09T16:05:03Z</dcterms:created>
  <dcterms:modified xsi:type="dcterms:W3CDTF">2019-03-31T20:38:17Z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